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120" yWindow="60" windowWidth="19440" windowHeight="11820" activeTab="3"/>
  </bookViews>
  <sheets>
    <sheet name="Basis" sheetId="1" r:id="rId1"/>
    <sheet name="Top5 Maschine" sheetId="2" r:id="rId2"/>
    <sheet name="Tabelle1" sheetId="3" r:id="rId3"/>
    <sheet name="Tabelle2" sheetId="4" r:id="rId4"/>
  </sheets>
  <definedNames>
    <definedName name="_IDVTrackerFreigabeDateiIDA" hidden="1">-1</definedName>
    <definedName name="_IDVTrackerFreigabeStatusA" hidden="1">0</definedName>
    <definedName name="_IDVTrackerFreigabeVersionA" hidden="1">-1</definedName>
    <definedName name="_IDVTrackerIDA" hidden="1">99729</definedName>
    <definedName name="_IDVTrackerMajorVersionA" hidden="1">1</definedName>
    <definedName name="_IDVTrackerMinorVersionA" hidden="1">0</definedName>
    <definedName name="_IDVTrackerVersionA" hidden="1">1</definedName>
  </definedNames>
  <calcPr calcId="145621"/>
</workbook>
</file>

<file path=xl/calcChain.xml><?xml version="1.0" encoding="utf-8"?>
<calcChain xmlns="http://schemas.openxmlformats.org/spreadsheetml/2006/main"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3" i="4"/>
  <c r="AN4" i="2" l="1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E4" i="2" l="1"/>
  <c r="B5" i="2" l="1"/>
  <c r="E5" i="2" s="1"/>
  <c r="C5" i="2"/>
  <c r="D5" i="2"/>
  <c r="F5" i="2"/>
  <c r="G5" i="2"/>
  <c r="H5" i="2"/>
  <c r="J5" i="2"/>
  <c r="K5" i="2"/>
  <c r="L5" i="2"/>
  <c r="N5" i="2"/>
  <c r="O5" i="2"/>
  <c r="P5" i="2"/>
  <c r="R5" i="2"/>
  <c r="S5" i="2"/>
  <c r="T5" i="2"/>
  <c r="V5" i="2"/>
  <c r="W5" i="2"/>
  <c r="X5" i="2"/>
  <c r="Z5" i="2"/>
  <c r="AA5" i="2"/>
  <c r="AB5" i="2"/>
  <c r="AD5" i="2"/>
  <c r="AE5" i="2"/>
  <c r="AF5" i="2"/>
  <c r="AH5" i="2"/>
  <c r="AI5" i="2"/>
  <c r="AJ5" i="2"/>
  <c r="AL5" i="2"/>
  <c r="AM5" i="2"/>
  <c r="B6" i="2"/>
  <c r="D6" i="2" s="1"/>
  <c r="C6" i="2"/>
  <c r="F6" i="2"/>
  <c r="J6" i="2"/>
  <c r="N6" i="2"/>
  <c r="R6" i="2"/>
  <c r="V6" i="2"/>
  <c r="Z6" i="2"/>
  <c r="AD6" i="2"/>
  <c r="AH6" i="2"/>
  <c r="AL6" i="2"/>
  <c r="AM6" i="2" l="1"/>
  <c r="AI6" i="2"/>
  <c r="AE6" i="2"/>
  <c r="AA6" i="2"/>
  <c r="W6" i="2"/>
  <c r="S6" i="2"/>
  <c r="O6" i="2"/>
  <c r="K6" i="2"/>
  <c r="G6" i="2"/>
  <c r="AK5" i="2"/>
  <c r="AG5" i="2"/>
  <c r="AC5" i="2"/>
  <c r="Y5" i="2"/>
  <c r="U5" i="2"/>
  <c r="Q5" i="2"/>
  <c r="M5" i="2"/>
  <c r="I5" i="2"/>
  <c r="AK6" i="2"/>
  <c r="AG6" i="2"/>
  <c r="AC6" i="2"/>
  <c r="Y6" i="2"/>
  <c r="U6" i="2"/>
  <c r="Q6" i="2"/>
  <c r="M6" i="2"/>
  <c r="I6" i="2"/>
  <c r="E6" i="2"/>
  <c r="AJ6" i="2"/>
  <c r="AF6" i="2"/>
  <c r="AB6" i="2"/>
  <c r="X6" i="2"/>
  <c r="T6" i="2"/>
  <c r="P6" i="2"/>
  <c r="L6" i="2"/>
  <c r="H6" i="2"/>
  <c r="J25" i="2"/>
  <c r="I17" i="2"/>
  <c r="H13" i="2"/>
  <c r="H29" i="2"/>
  <c r="G25" i="2"/>
  <c r="G29" i="2"/>
  <c r="B25" i="2"/>
  <c r="F25" i="2" s="1"/>
  <c r="C25" i="2"/>
  <c r="B26" i="2"/>
  <c r="C26" i="2"/>
  <c r="B27" i="2"/>
  <c r="C27" i="2"/>
  <c r="F27" i="2"/>
  <c r="B28" i="2"/>
  <c r="J28" i="2" s="1"/>
  <c r="C28" i="2"/>
  <c r="E28" i="2"/>
  <c r="F28" i="2"/>
  <c r="B29" i="2"/>
  <c r="I29" i="2" s="1"/>
  <c r="C29" i="2"/>
  <c r="F29" i="2"/>
  <c r="B30" i="2"/>
  <c r="E30" i="2" s="1"/>
  <c r="C30" i="2"/>
  <c r="B31" i="2"/>
  <c r="J31" i="2" s="1"/>
  <c r="C31" i="2"/>
  <c r="B32" i="2"/>
  <c r="J32" i="2" s="1"/>
  <c r="C32" i="2"/>
  <c r="F32" i="2"/>
  <c r="B33" i="2"/>
  <c r="J33" i="2" s="1"/>
  <c r="C33" i="2"/>
  <c r="B34" i="2"/>
  <c r="F34" i="2" s="1"/>
  <c r="C34" i="2"/>
  <c r="B35" i="2"/>
  <c r="E35" i="2" s="1"/>
  <c r="C35" i="2"/>
  <c r="F35" i="2"/>
  <c r="B36" i="2"/>
  <c r="D36" i="2" s="1"/>
  <c r="C36" i="2"/>
  <c r="F36" i="2"/>
  <c r="B37" i="2"/>
  <c r="C37" i="2"/>
  <c r="B38" i="2"/>
  <c r="F38" i="2" s="1"/>
  <c r="C38" i="2"/>
  <c r="B39" i="2"/>
  <c r="E39" i="2" s="1"/>
  <c r="C39" i="2"/>
  <c r="D39" i="2"/>
  <c r="F39" i="2"/>
  <c r="B40" i="2"/>
  <c r="E40" i="2" s="1"/>
  <c r="C40" i="2"/>
  <c r="F40" i="2"/>
  <c r="B41" i="2"/>
  <c r="C41" i="2"/>
  <c r="B42" i="2"/>
  <c r="C42" i="2"/>
  <c r="F42" i="2"/>
  <c r="B43" i="2"/>
  <c r="C43" i="2"/>
  <c r="D43" i="2"/>
  <c r="E43" i="2"/>
  <c r="F43" i="2"/>
  <c r="B44" i="2"/>
  <c r="C44" i="2"/>
  <c r="D44" i="2"/>
  <c r="E44" i="2"/>
  <c r="F44" i="2"/>
  <c r="B45" i="2"/>
  <c r="C45" i="2"/>
  <c r="B46" i="2"/>
  <c r="C46" i="2"/>
  <c r="B47" i="2"/>
  <c r="F47" i="2" s="1"/>
  <c r="C47" i="2"/>
  <c r="B58" i="2"/>
  <c r="F58" i="2" s="1"/>
  <c r="C58" i="2"/>
  <c r="B7" i="2"/>
  <c r="C7" i="2"/>
  <c r="D7" i="2"/>
  <c r="E7" i="2"/>
  <c r="F7" i="2"/>
  <c r="B8" i="2"/>
  <c r="E8" i="2" s="1"/>
  <c r="C8" i="2"/>
  <c r="F8" i="2"/>
  <c r="B9" i="2"/>
  <c r="C9" i="2"/>
  <c r="B10" i="2"/>
  <c r="C10" i="2"/>
  <c r="B11" i="2"/>
  <c r="F11" i="2" s="1"/>
  <c r="C11" i="2"/>
  <c r="B12" i="2"/>
  <c r="J12" i="2" s="1"/>
  <c r="C12" i="2"/>
  <c r="B13" i="2"/>
  <c r="J13" i="2" s="1"/>
  <c r="C13" i="2"/>
  <c r="B14" i="2"/>
  <c r="F14" i="2" s="1"/>
  <c r="C14" i="2"/>
  <c r="B15" i="2"/>
  <c r="J15" i="2" s="1"/>
  <c r="C15" i="2"/>
  <c r="F15" i="2"/>
  <c r="B16" i="2"/>
  <c r="J16" i="2" s="1"/>
  <c r="C16" i="2"/>
  <c r="E16" i="2"/>
  <c r="F16" i="2"/>
  <c r="B17" i="2"/>
  <c r="J17" i="2" s="1"/>
  <c r="C17" i="2"/>
  <c r="D17" i="2"/>
  <c r="F17" i="2"/>
  <c r="B18" i="2"/>
  <c r="C18" i="2"/>
  <c r="F18" i="2"/>
  <c r="B19" i="2"/>
  <c r="J19" i="2" s="1"/>
  <c r="C19" i="2"/>
  <c r="B20" i="2"/>
  <c r="C20" i="2"/>
  <c r="F20" i="2"/>
  <c r="B21" i="2"/>
  <c r="I21" i="2" s="1"/>
  <c r="C21" i="2"/>
  <c r="F21" i="2"/>
  <c r="B22" i="2"/>
  <c r="F22" i="2" s="1"/>
  <c r="C22" i="2"/>
  <c r="B23" i="2"/>
  <c r="J23" i="2" s="1"/>
  <c r="C23" i="2"/>
  <c r="B24" i="2"/>
  <c r="D24" i="2" s="1"/>
  <c r="C24" i="2"/>
  <c r="F24" i="2"/>
  <c r="H33" i="2" l="1"/>
  <c r="E24" i="2"/>
  <c r="D13" i="2"/>
  <c r="E12" i="2"/>
  <c r="D8" i="2"/>
  <c r="E47" i="2"/>
  <c r="D40" i="2"/>
  <c r="D35" i="2"/>
  <c r="E34" i="2"/>
  <c r="D32" i="2"/>
  <c r="E31" i="2"/>
  <c r="G33" i="2"/>
  <c r="G13" i="2"/>
  <c r="H17" i="2"/>
  <c r="I25" i="2"/>
  <c r="J29" i="2"/>
  <c r="E36" i="2"/>
  <c r="I33" i="2"/>
  <c r="I13" i="2"/>
  <c r="F13" i="2"/>
  <c r="F12" i="2"/>
  <c r="F33" i="2"/>
  <c r="E32" i="2"/>
  <c r="F31" i="2"/>
  <c r="F30" i="2"/>
  <c r="G17" i="2"/>
  <c r="H25" i="2"/>
  <c r="D37" i="2"/>
  <c r="AL37" i="2"/>
  <c r="AH37" i="2"/>
  <c r="AM37" i="2"/>
  <c r="AI37" i="2"/>
  <c r="AJ37" i="2"/>
  <c r="AG37" i="2"/>
  <c r="Z37" i="2"/>
  <c r="AK37" i="2"/>
  <c r="AE37" i="2"/>
  <c r="AD37" i="2"/>
  <c r="AC37" i="2"/>
  <c r="Y37" i="2"/>
  <c r="U37" i="2"/>
  <c r="R37" i="2"/>
  <c r="AF37" i="2"/>
  <c r="AB37" i="2"/>
  <c r="AA37" i="2"/>
  <c r="X37" i="2"/>
  <c r="W37" i="2"/>
  <c r="V37" i="2"/>
  <c r="S37" i="2"/>
  <c r="T37" i="2"/>
  <c r="Q37" i="2"/>
  <c r="M37" i="2"/>
  <c r="K37" i="2"/>
  <c r="N37" i="2"/>
  <c r="O37" i="2"/>
  <c r="P37" i="2"/>
  <c r="L37" i="2"/>
  <c r="AM20" i="2"/>
  <c r="AI20" i="2"/>
  <c r="AG20" i="2"/>
  <c r="AJ20" i="2"/>
  <c r="AL20" i="2"/>
  <c r="AC20" i="2"/>
  <c r="AH20" i="2"/>
  <c r="AF20" i="2"/>
  <c r="AE20" i="2"/>
  <c r="AD20" i="2"/>
  <c r="AA20" i="2"/>
  <c r="AK20" i="2"/>
  <c r="AB20" i="2"/>
  <c r="W20" i="2"/>
  <c r="X20" i="2"/>
  <c r="V20" i="2"/>
  <c r="U20" i="2"/>
  <c r="T20" i="2"/>
  <c r="S20" i="2"/>
  <c r="Z20" i="2"/>
  <c r="Y20" i="2"/>
  <c r="Q20" i="2"/>
  <c r="P20" i="2"/>
  <c r="O20" i="2"/>
  <c r="N20" i="2"/>
  <c r="M20" i="2"/>
  <c r="L20" i="2"/>
  <c r="R20" i="2"/>
  <c r="K20" i="2"/>
  <c r="AJ11" i="2"/>
  <c r="AF11" i="2"/>
  <c r="AK11" i="2"/>
  <c r="AL11" i="2"/>
  <c r="AI11" i="2"/>
  <c r="AG11" i="2"/>
  <c r="AD11" i="2"/>
  <c r="AM11" i="2"/>
  <c r="AH11" i="2"/>
  <c r="X11" i="2"/>
  <c r="AC11" i="2"/>
  <c r="AB11" i="2"/>
  <c r="AA11" i="2"/>
  <c r="Z11" i="2"/>
  <c r="Y11" i="2"/>
  <c r="W11" i="2"/>
  <c r="S11" i="2"/>
  <c r="Q11" i="2"/>
  <c r="P11" i="2"/>
  <c r="O11" i="2"/>
  <c r="N11" i="2"/>
  <c r="M11" i="2"/>
  <c r="L11" i="2"/>
  <c r="V11" i="2"/>
  <c r="U11" i="2"/>
  <c r="T11" i="2"/>
  <c r="R11" i="2"/>
  <c r="K11" i="2"/>
  <c r="AE11" i="2"/>
  <c r="D10" i="2"/>
  <c r="AK10" i="2"/>
  <c r="AL10" i="2"/>
  <c r="AH10" i="2"/>
  <c r="AI10" i="2"/>
  <c r="AF10" i="2"/>
  <c r="AE10" i="2"/>
  <c r="Y10" i="2"/>
  <c r="AM10" i="2"/>
  <c r="AG10" i="2"/>
  <c r="AJ10" i="2"/>
  <c r="X10" i="2"/>
  <c r="T10" i="2"/>
  <c r="AA10" i="2"/>
  <c r="Z10" i="2"/>
  <c r="Q10" i="2"/>
  <c r="P10" i="2"/>
  <c r="O10" i="2"/>
  <c r="N10" i="2"/>
  <c r="M10" i="2"/>
  <c r="L10" i="2"/>
  <c r="AD10" i="2"/>
  <c r="AB10" i="2"/>
  <c r="W10" i="2"/>
  <c r="V10" i="2"/>
  <c r="U10" i="2"/>
  <c r="R10" i="2"/>
  <c r="S10" i="2"/>
  <c r="AC10" i="2"/>
  <c r="K10" i="2"/>
  <c r="E9" i="2"/>
  <c r="AL9" i="2"/>
  <c r="AH9" i="2"/>
  <c r="AM9" i="2"/>
  <c r="AI9" i="2"/>
  <c r="AG9" i="2"/>
  <c r="AK9" i="2"/>
  <c r="AB9" i="2"/>
  <c r="AF9" i="2"/>
  <c r="AE9" i="2"/>
  <c r="AD9" i="2"/>
  <c r="AC9" i="2"/>
  <c r="Z9" i="2"/>
  <c r="AA9" i="2"/>
  <c r="W9" i="2"/>
  <c r="U9" i="2"/>
  <c r="AJ9" i="2"/>
  <c r="Y9" i="2"/>
  <c r="V9" i="2"/>
  <c r="R9" i="2"/>
  <c r="T9" i="2"/>
  <c r="S9" i="2"/>
  <c r="X9" i="2"/>
  <c r="P9" i="2"/>
  <c r="L9" i="2"/>
  <c r="K9" i="2"/>
  <c r="Q9" i="2"/>
  <c r="M9" i="2"/>
  <c r="N9" i="2"/>
  <c r="O9" i="2"/>
  <c r="E46" i="2"/>
  <c r="AK46" i="2"/>
  <c r="AG46" i="2"/>
  <c r="AL46" i="2"/>
  <c r="AH46" i="2"/>
  <c r="AM46" i="2"/>
  <c r="AJ46" i="2"/>
  <c r="AE46" i="2"/>
  <c r="AD46" i="2"/>
  <c r="AC46" i="2"/>
  <c r="Y46" i="2"/>
  <c r="AI46" i="2"/>
  <c r="AB46" i="2"/>
  <c r="AA46" i="2"/>
  <c r="Z46" i="2"/>
  <c r="X46" i="2"/>
  <c r="T46" i="2"/>
  <c r="W46" i="2"/>
  <c r="V46" i="2"/>
  <c r="U46" i="2"/>
  <c r="Q46" i="2"/>
  <c r="P46" i="2"/>
  <c r="O46" i="2"/>
  <c r="N46" i="2"/>
  <c r="M46" i="2"/>
  <c r="L46" i="2"/>
  <c r="R46" i="2"/>
  <c r="AF46" i="2"/>
  <c r="S46" i="2"/>
  <c r="K46" i="2"/>
  <c r="E45" i="2"/>
  <c r="AL45" i="2"/>
  <c r="AH45" i="2"/>
  <c r="AM45" i="2"/>
  <c r="AI45" i="2"/>
  <c r="AJ45" i="2"/>
  <c r="AG45" i="2"/>
  <c r="AF45" i="2"/>
  <c r="AK45" i="2"/>
  <c r="Z45" i="2"/>
  <c r="AB45" i="2"/>
  <c r="AA45" i="2"/>
  <c r="Y45" i="2"/>
  <c r="U45" i="2"/>
  <c r="AE45" i="2"/>
  <c r="AC45" i="2"/>
  <c r="T45" i="2"/>
  <c r="R45" i="2"/>
  <c r="S45" i="2"/>
  <c r="AD45" i="2"/>
  <c r="X45" i="2"/>
  <c r="O45" i="2"/>
  <c r="P45" i="2"/>
  <c r="Q45" i="2"/>
  <c r="M45" i="2"/>
  <c r="L45" i="2"/>
  <c r="W45" i="2"/>
  <c r="V45" i="2"/>
  <c r="N45" i="2"/>
  <c r="K45" i="2"/>
  <c r="D41" i="2"/>
  <c r="AL41" i="2"/>
  <c r="AH41" i="2"/>
  <c r="AM41" i="2"/>
  <c r="AI41" i="2"/>
  <c r="AK41" i="2"/>
  <c r="AF41" i="2"/>
  <c r="AE41" i="2"/>
  <c r="AD41" i="2"/>
  <c r="AC41" i="2"/>
  <c r="Z41" i="2"/>
  <c r="AJ41" i="2"/>
  <c r="AB41" i="2"/>
  <c r="AA41" i="2"/>
  <c r="Y41" i="2"/>
  <c r="U41" i="2"/>
  <c r="AG41" i="2"/>
  <c r="W41" i="2"/>
  <c r="V41" i="2"/>
  <c r="R41" i="2"/>
  <c r="T41" i="2"/>
  <c r="S41" i="2"/>
  <c r="X41" i="2"/>
  <c r="P41" i="2"/>
  <c r="L41" i="2"/>
  <c r="Q41" i="2"/>
  <c r="M41" i="2"/>
  <c r="N41" i="2"/>
  <c r="O41" i="2"/>
  <c r="K41" i="2"/>
  <c r="AJ27" i="2"/>
  <c r="AF27" i="2"/>
  <c r="AK27" i="2"/>
  <c r="AL27" i="2"/>
  <c r="AI27" i="2"/>
  <c r="AG27" i="2"/>
  <c r="AD27" i="2"/>
  <c r="AM27" i="2"/>
  <c r="AH27" i="2"/>
  <c r="AC27" i="2"/>
  <c r="AB27" i="2"/>
  <c r="X27" i="2"/>
  <c r="Y27" i="2"/>
  <c r="AE27" i="2"/>
  <c r="AA27" i="2"/>
  <c r="Z27" i="2"/>
  <c r="W27" i="2"/>
  <c r="Q27" i="2"/>
  <c r="P27" i="2"/>
  <c r="O27" i="2"/>
  <c r="N27" i="2"/>
  <c r="M27" i="2"/>
  <c r="L27" i="2"/>
  <c r="V27" i="2"/>
  <c r="U27" i="2"/>
  <c r="T27" i="2"/>
  <c r="R27" i="2"/>
  <c r="K27" i="2"/>
  <c r="S27" i="2"/>
  <c r="D26" i="2"/>
  <c r="AK26" i="2"/>
  <c r="AL26" i="2"/>
  <c r="AH26" i="2"/>
  <c r="AI26" i="2"/>
  <c r="AE26" i="2"/>
  <c r="AF26" i="2"/>
  <c r="Y26" i="2"/>
  <c r="AG26" i="2"/>
  <c r="AD26" i="2"/>
  <c r="AC26" i="2"/>
  <c r="AB26" i="2"/>
  <c r="X26" i="2"/>
  <c r="T26" i="2"/>
  <c r="AM26" i="2"/>
  <c r="Q26" i="2"/>
  <c r="P26" i="2"/>
  <c r="O26" i="2"/>
  <c r="N26" i="2"/>
  <c r="M26" i="2"/>
  <c r="L26" i="2"/>
  <c r="AJ26" i="2"/>
  <c r="W26" i="2"/>
  <c r="V26" i="2"/>
  <c r="U26" i="2"/>
  <c r="R26" i="2"/>
  <c r="S26" i="2"/>
  <c r="AA26" i="2"/>
  <c r="Z26" i="2"/>
  <c r="K26" i="2"/>
  <c r="G45" i="2"/>
  <c r="G41" i="2"/>
  <c r="G37" i="2"/>
  <c r="G21" i="2"/>
  <c r="I9" i="2"/>
  <c r="J45" i="2"/>
  <c r="J41" i="2"/>
  <c r="J37" i="2"/>
  <c r="J21" i="2"/>
  <c r="J9" i="2"/>
  <c r="AM24" i="2"/>
  <c r="AI24" i="2"/>
  <c r="AG24" i="2"/>
  <c r="AJ24" i="2"/>
  <c r="AK24" i="2"/>
  <c r="AH24" i="2"/>
  <c r="AF24" i="2"/>
  <c r="AC24" i="2"/>
  <c r="AL24" i="2"/>
  <c r="AB24" i="2"/>
  <c r="AA24" i="2"/>
  <c r="Z24" i="2"/>
  <c r="X24" i="2"/>
  <c r="V24" i="2"/>
  <c r="U24" i="2"/>
  <c r="T24" i="2"/>
  <c r="S24" i="2"/>
  <c r="AE24" i="2"/>
  <c r="Q24" i="2"/>
  <c r="P24" i="2"/>
  <c r="O24" i="2"/>
  <c r="N24" i="2"/>
  <c r="M24" i="2"/>
  <c r="L24" i="2"/>
  <c r="AD24" i="2"/>
  <c r="Y24" i="2"/>
  <c r="W24" i="2"/>
  <c r="R24" i="2"/>
  <c r="K24" i="2"/>
  <c r="D21" i="2"/>
  <c r="E20" i="2"/>
  <c r="F19" i="2"/>
  <c r="D16" i="2"/>
  <c r="E15" i="2"/>
  <c r="D12" i="2"/>
  <c r="E11" i="2"/>
  <c r="F10" i="2"/>
  <c r="F9" i="2"/>
  <c r="AM8" i="2"/>
  <c r="AI8" i="2"/>
  <c r="AG8" i="2"/>
  <c r="AJ8" i="2"/>
  <c r="AF8" i="2"/>
  <c r="AK8" i="2"/>
  <c r="AH8" i="2"/>
  <c r="AC8" i="2"/>
  <c r="AL8" i="2"/>
  <c r="AB8" i="2"/>
  <c r="AA8" i="2"/>
  <c r="W8" i="2"/>
  <c r="AE8" i="2"/>
  <c r="AD8" i="2"/>
  <c r="Z8" i="2"/>
  <c r="Y8" i="2"/>
  <c r="X8" i="2"/>
  <c r="V8" i="2"/>
  <c r="U8" i="2"/>
  <c r="T8" i="2"/>
  <c r="S8" i="2"/>
  <c r="Q8" i="2"/>
  <c r="P8" i="2"/>
  <c r="O8" i="2"/>
  <c r="N8" i="2"/>
  <c r="M8" i="2"/>
  <c r="L8" i="2"/>
  <c r="R8" i="2"/>
  <c r="K8" i="2"/>
  <c r="E58" i="2"/>
  <c r="Q58" i="2"/>
  <c r="P58" i="2"/>
  <c r="O58" i="2"/>
  <c r="N58" i="2"/>
  <c r="M58" i="2"/>
  <c r="L58" i="2"/>
  <c r="K58" i="2"/>
  <c r="D47" i="2"/>
  <c r="AJ47" i="2"/>
  <c r="AK47" i="2"/>
  <c r="AG47" i="2"/>
  <c r="AM47" i="2"/>
  <c r="AD47" i="2"/>
  <c r="AF47" i="2"/>
  <c r="AE47" i="2"/>
  <c r="AB47" i="2"/>
  <c r="X47" i="2"/>
  <c r="Y47" i="2"/>
  <c r="AC47" i="2"/>
  <c r="W47" i="2"/>
  <c r="AI47" i="2"/>
  <c r="V47" i="2"/>
  <c r="U47" i="2"/>
  <c r="T47" i="2"/>
  <c r="Q47" i="2"/>
  <c r="P47" i="2"/>
  <c r="O47" i="2"/>
  <c r="N47" i="2"/>
  <c r="M47" i="2"/>
  <c r="AL47" i="2"/>
  <c r="R47" i="2"/>
  <c r="K47" i="2"/>
  <c r="AH47" i="2"/>
  <c r="AA47" i="2"/>
  <c r="Z47" i="2"/>
  <c r="S47" i="2"/>
  <c r="L47" i="2"/>
  <c r="F45" i="2"/>
  <c r="AM44" i="2"/>
  <c r="AI44" i="2"/>
  <c r="AJ44" i="2"/>
  <c r="AL44" i="2"/>
  <c r="AC44" i="2"/>
  <c r="AG44" i="2"/>
  <c r="AA44" i="2"/>
  <c r="Z44" i="2"/>
  <c r="AK44" i="2"/>
  <c r="AH44" i="2"/>
  <c r="AF44" i="2"/>
  <c r="AE44" i="2"/>
  <c r="AD44" i="2"/>
  <c r="X44" i="2"/>
  <c r="AB44" i="2"/>
  <c r="V44" i="2"/>
  <c r="Y44" i="2"/>
  <c r="S44" i="2"/>
  <c r="W44" i="2"/>
  <c r="Q44" i="2"/>
  <c r="P44" i="2"/>
  <c r="O44" i="2"/>
  <c r="N44" i="2"/>
  <c r="M44" i="2"/>
  <c r="L44" i="2"/>
  <c r="K44" i="2"/>
  <c r="U44" i="2"/>
  <c r="T44" i="2"/>
  <c r="R44" i="2"/>
  <c r="D42" i="2"/>
  <c r="AK42" i="2"/>
  <c r="AG42" i="2"/>
  <c r="AL42" i="2"/>
  <c r="AH42" i="2"/>
  <c r="AI42" i="2"/>
  <c r="AE42" i="2"/>
  <c r="AM42" i="2"/>
  <c r="AF42" i="2"/>
  <c r="AD42" i="2"/>
  <c r="AC42" i="2"/>
  <c r="Y42" i="2"/>
  <c r="AJ42" i="2"/>
  <c r="X42" i="2"/>
  <c r="T42" i="2"/>
  <c r="Q42" i="2"/>
  <c r="P42" i="2"/>
  <c r="O42" i="2"/>
  <c r="N42" i="2"/>
  <c r="M42" i="2"/>
  <c r="L42" i="2"/>
  <c r="W42" i="2"/>
  <c r="V42" i="2"/>
  <c r="U42" i="2"/>
  <c r="R42" i="2"/>
  <c r="AB42" i="2"/>
  <c r="AA42" i="2"/>
  <c r="Z42" i="2"/>
  <c r="S42" i="2"/>
  <c r="K42" i="2"/>
  <c r="AM40" i="2"/>
  <c r="AI40" i="2"/>
  <c r="AJ40" i="2"/>
  <c r="AK40" i="2"/>
  <c r="AH40" i="2"/>
  <c r="AF40" i="2"/>
  <c r="AC40" i="2"/>
  <c r="AL40" i="2"/>
  <c r="AA40" i="2"/>
  <c r="AB40" i="2"/>
  <c r="AG40" i="2"/>
  <c r="Z40" i="2"/>
  <c r="X40" i="2"/>
  <c r="AE40" i="2"/>
  <c r="AD40" i="2"/>
  <c r="V40" i="2"/>
  <c r="U40" i="2"/>
  <c r="T40" i="2"/>
  <c r="S40" i="2"/>
  <c r="Q40" i="2"/>
  <c r="P40" i="2"/>
  <c r="O40" i="2"/>
  <c r="N40" i="2"/>
  <c r="M40" i="2"/>
  <c r="L40" i="2"/>
  <c r="Y40" i="2"/>
  <c r="W40" i="2"/>
  <c r="R40" i="2"/>
  <c r="K40" i="2"/>
  <c r="E38" i="2"/>
  <c r="AK38" i="2"/>
  <c r="AG38" i="2"/>
  <c r="AL38" i="2"/>
  <c r="AH38" i="2"/>
  <c r="AM38" i="2"/>
  <c r="AJ38" i="2"/>
  <c r="AE38" i="2"/>
  <c r="AI38" i="2"/>
  <c r="Y38" i="2"/>
  <c r="AF38" i="2"/>
  <c r="AB38" i="2"/>
  <c r="AA38" i="2"/>
  <c r="Z38" i="2"/>
  <c r="X38" i="2"/>
  <c r="T38" i="2"/>
  <c r="Q38" i="2"/>
  <c r="P38" i="2"/>
  <c r="O38" i="2"/>
  <c r="N38" i="2"/>
  <c r="M38" i="2"/>
  <c r="L38" i="2"/>
  <c r="AD38" i="2"/>
  <c r="R38" i="2"/>
  <c r="W38" i="2"/>
  <c r="V38" i="2"/>
  <c r="U38" i="2"/>
  <c r="S38" i="2"/>
  <c r="AC38" i="2"/>
  <c r="K38" i="2"/>
  <c r="AM36" i="2"/>
  <c r="AI36" i="2"/>
  <c r="AJ36" i="2"/>
  <c r="AL36" i="2"/>
  <c r="AC36" i="2"/>
  <c r="AE36" i="2"/>
  <c r="AD36" i="2"/>
  <c r="AA36" i="2"/>
  <c r="AG36" i="2"/>
  <c r="AF36" i="2"/>
  <c r="AB36" i="2"/>
  <c r="X36" i="2"/>
  <c r="AK36" i="2"/>
  <c r="AH36" i="2"/>
  <c r="V36" i="2"/>
  <c r="W36" i="2"/>
  <c r="S36" i="2"/>
  <c r="Z36" i="2"/>
  <c r="U36" i="2"/>
  <c r="T36" i="2"/>
  <c r="Y36" i="2"/>
  <c r="Q36" i="2"/>
  <c r="P36" i="2"/>
  <c r="O36" i="2"/>
  <c r="N36" i="2"/>
  <c r="M36" i="2"/>
  <c r="L36" i="2"/>
  <c r="K36" i="2"/>
  <c r="R36" i="2"/>
  <c r="D33" i="2"/>
  <c r="AL33" i="2"/>
  <c r="AH33" i="2"/>
  <c r="AM33" i="2"/>
  <c r="AI33" i="2"/>
  <c r="AK33" i="2"/>
  <c r="AB33" i="2"/>
  <c r="AG33" i="2"/>
  <c r="AF33" i="2"/>
  <c r="Z33" i="2"/>
  <c r="AJ33" i="2"/>
  <c r="AE33" i="2"/>
  <c r="AD33" i="2"/>
  <c r="AC33" i="2"/>
  <c r="AA33" i="2"/>
  <c r="Y33" i="2"/>
  <c r="U33" i="2"/>
  <c r="X33" i="2"/>
  <c r="R33" i="2"/>
  <c r="S33" i="2"/>
  <c r="W33" i="2"/>
  <c r="V33" i="2"/>
  <c r="N33" i="2"/>
  <c r="T33" i="2"/>
  <c r="O33" i="2"/>
  <c r="P33" i="2"/>
  <c r="L33" i="2"/>
  <c r="K33" i="2"/>
  <c r="Q33" i="2"/>
  <c r="M33" i="2"/>
  <c r="D31" i="2"/>
  <c r="D28" i="2"/>
  <c r="E27" i="2"/>
  <c r="F26" i="2"/>
  <c r="G58" i="2"/>
  <c r="G44" i="2"/>
  <c r="G40" i="2"/>
  <c r="G36" i="2"/>
  <c r="G32" i="2"/>
  <c r="G28" i="2"/>
  <c r="G24" i="2"/>
  <c r="G20" i="2"/>
  <c r="G16" i="2"/>
  <c r="G12" i="2"/>
  <c r="G8" i="2"/>
  <c r="H58" i="2"/>
  <c r="H44" i="2"/>
  <c r="H40" i="2"/>
  <c r="H36" i="2"/>
  <c r="H32" i="2"/>
  <c r="H28" i="2"/>
  <c r="H24" i="2"/>
  <c r="H20" i="2"/>
  <c r="H16" i="2"/>
  <c r="H12" i="2"/>
  <c r="H8" i="2"/>
  <c r="I58" i="2"/>
  <c r="I44" i="2"/>
  <c r="I40" i="2"/>
  <c r="I36" i="2"/>
  <c r="I32" i="2"/>
  <c r="I28" i="2"/>
  <c r="I24" i="2"/>
  <c r="I20" i="2"/>
  <c r="I16" i="2"/>
  <c r="I12" i="2"/>
  <c r="I8" i="2"/>
  <c r="J58" i="2"/>
  <c r="J44" i="2"/>
  <c r="J40" i="2"/>
  <c r="J36" i="2"/>
  <c r="J24" i="2"/>
  <c r="J20" i="2"/>
  <c r="J8" i="2"/>
  <c r="G9" i="2"/>
  <c r="H45" i="2"/>
  <c r="H41" i="2"/>
  <c r="H37" i="2"/>
  <c r="H21" i="2"/>
  <c r="H9" i="2"/>
  <c r="I45" i="2"/>
  <c r="I41" i="2"/>
  <c r="I37" i="2"/>
  <c r="F23" i="2"/>
  <c r="D20" i="2"/>
  <c r="E18" i="2"/>
  <c r="AK18" i="2"/>
  <c r="AL18" i="2"/>
  <c r="AH18" i="2"/>
  <c r="AI18" i="2"/>
  <c r="AF18" i="2"/>
  <c r="AE18" i="2"/>
  <c r="AJ18" i="2"/>
  <c r="Y18" i="2"/>
  <c r="AA18" i="2"/>
  <c r="Z18" i="2"/>
  <c r="AM18" i="2"/>
  <c r="AG18" i="2"/>
  <c r="AD18" i="2"/>
  <c r="AC18" i="2"/>
  <c r="AB18" i="2"/>
  <c r="X18" i="2"/>
  <c r="T18" i="2"/>
  <c r="W18" i="2"/>
  <c r="S18" i="2"/>
  <c r="Q18" i="2"/>
  <c r="P18" i="2"/>
  <c r="O18" i="2"/>
  <c r="N18" i="2"/>
  <c r="M18" i="2"/>
  <c r="L18" i="2"/>
  <c r="R18" i="2"/>
  <c r="V18" i="2"/>
  <c r="U18" i="2"/>
  <c r="K18" i="2"/>
  <c r="E17" i="2"/>
  <c r="AL17" i="2"/>
  <c r="AH17" i="2"/>
  <c r="AM17" i="2"/>
  <c r="AI17" i="2"/>
  <c r="AG17" i="2"/>
  <c r="AK17" i="2"/>
  <c r="AB17" i="2"/>
  <c r="Z17" i="2"/>
  <c r="AJ17" i="2"/>
  <c r="Y17" i="2"/>
  <c r="AA17" i="2"/>
  <c r="U17" i="2"/>
  <c r="AE17" i="2"/>
  <c r="AC17" i="2"/>
  <c r="X17" i="2"/>
  <c r="R17" i="2"/>
  <c r="AD17" i="2"/>
  <c r="V17" i="2"/>
  <c r="AF17" i="2"/>
  <c r="W17" i="2"/>
  <c r="N17" i="2"/>
  <c r="O17" i="2"/>
  <c r="T17" i="2"/>
  <c r="S17" i="2"/>
  <c r="P17" i="2"/>
  <c r="L17" i="2"/>
  <c r="K17" i="2"/>
  <c r="Q17" i="2"/>
  <c r="M17" i="2"/>
  <c r="D14" i="2"/>
  <c r="AK14" i="2"/>
  <c r="AL14" i="2"/>
  <c r="AH14" i="2"/>
  <c r="AM14" i="2"/>
  <c r="AJ14" i="2"/>
  <c r="AE14" i="2"/>
  <c r="AG14" i="2"/>
  <c r="AD14" i="2"/>
  <c r="AC14" i="2"/>
  <c r="AB14" i="2"/>
  <c r="Y14" i="2"/>
  <c r="AF14" i="2"/>
  <c r="AA14" i="2"/>
  <c r="Z14" i="2"/>
  <c r="AI14" i="2"/>
  <c r="X14" i="2"/>
  <c r="T14" i="2"/>
  <c r="V14" i="2"/>
  <c r="U14" i="2"/>
  <c r="Q14" i="2"/>
  <c r="P14" i="2"/>
  <c r="O14" i="2"/>
  <c r="N14" i="2"/>
  <c r="M14" i="2"/>
  <c r="L14" i="2"/>
  <c r="S14" i="2"/>
  <c r="R14" i="2"/>
  <c r="W14" i="2"/>
  <c r="K14" i="2"/>
  <c r="E13" i="2"/>
  <c r="AL13" i="2"/>
  <c r="AH13" i="2"/>
  <c r="AM13" i="2"/>
  <c r="AI13" i="2"/>
  <c r="AG13" i="2"/>
  <c r="AJ13" i="2"/>
  <c r="AB13" i="2"/>
  <c r="AK13" i="2"/>
  <c r="Z13" i="2"/>
  <c r="AF13" i="2"/>
  <c r="AE13" i="2"/>
  <c r="AD13" i="2"/>
  <c r="AC13" i="2"/>
  <c r="AA13" i="2"/>
  <c r="Y13" i="2"/>
  <c r="W13" i="2"/>
  <c r="U13" i="2"/>
  <c r="T13" i="2"/>
  <c r="S13" i="2"/>
  <c r="R13" i="2"/>
  <c r="X13" i="2"/>
  <c r="O13" i="2"/>
  <c r="V13" i="2"/>
  <c r="P13" i="2"/>
  <c r="L13" i="2"/>
  <c r="Q13" i="2"/>
  <c r="M13" i="2"/>
  <c r="N13" i="2"/>
  <c r="K13" i="2"/>
  <c r="D11" i="2"/>
  <c r="E10" i="2"/>
  <c r="D9" i="2"/>
  <c r="AJ7" i="2"/>
  <c r="AF7" i="2"/>
  <c r="AK7" i="2"/>
  <c r="AM7" i="2"/>
  <c r="AD7" i="2"/>
  <c r="AI7" i="2"/>
  <c r="AG7" i="2"/>
  <c r="AE7" i="2"/>
  <c r="AA7" i="2"/>
  <c r="Z7" i="2"/>
  <c r="Y7" i="2"/>
  <c r="X7" i="2"/>
  <c r="AL7" i="2"/>
  <c r="AC7" i="2"/>
  <c r="AB7" i="2"/>
  <c r="AH7" i="2"/>
  <c r="W7" i="2"/>
  <c r="S7" i="2"/>
  <c r="Q7" i="2"/>
  <c r="P7" i="2"/>
  <c r="O7" i="2"/>
  <c r="N7" i="2"/>
  <c r="M7" i="2"/>
  <c r="L7" i="2"/>
  <c r="R7" i="2"/>
  <c r="K7" i="2"/>
  <c r="V7" i="2"/>
  <c r="U7" i="2"/>
  <c r="T7" i="2"/>
  <c r="F46" i="2"/>
  <c r="D45" i="2"/>
  <c r="AJ43" i="2"/>
  <c r="AF43" i="2"/>
  <c r="AK43" i="2"/>
  <c r="AG43" i="2"/>
  <c r="AL43" i="2"/>
  <c r="AI43" i="2"/>
  <c r="AD43" i="2"/>
  <c r="AM43" i="2"/>
  <c r="AH43" i="2"/>
  <c r="AB43" i="2"/>
  <c r="AE43" i="2"/>
  <c r="X43" i="2"/>
  <c r="AC43" i="2"/>
  <c r="Y43" i="2"/>
  <c r="AA43" i="2"/>
  <c r="Z43" i="2"/>
  <c r="W43" i="2"/>
  <c r="Q43" i="2"/>
  <c r="P43" i="2"/>
  <c r="O43" i="2"/>
  <c r="N43" i="2"/>
  <c r="M43" i="2"/>
  <c r="V43" i="2"/>
  <c r="U43" i="2"/>
  <c r="T43" i="2"/>
  <c r="R43" i="2"/>
  <c r="K43" i="2"/>
  <c r="S43" i="2"/>
  <c r="L43" i="2"/>
  <c r="F41" i="2"/>
  <c r="AJ39" i="2"/>
  <c r="AF39" i="2"/>
  <c r="AK39" i="2"/>
  <c r="AG39" i="2"/>
  <c r="AM39" i="2"/>
  <c r="AD39" i="2"/>
  <c r="AI39" i="2"/>
  <c r="AB39" i="2"/>
  <c r="AH39" i="2"/>
  <c r="AA39" i="2"/>
  <c r="Z39" i="2"/>
  <c r="X39" i="2"/>
  <c r="AL39" i="2"/>
  <c r="Y39" i="2"/>
  <c r="AC39" i="2"/>
  <c r="W39" i="2"/>
  <c r="Q39" i="2"/>
  <c r="P39" i="2"/>
  <c r="O39" i="2"/>
  <c r="N39" i="2"/>
  <c r="M39" i="2"/>
  <c r="L39" i="2"/>
  <c r="R39" i="2"/>
  <c r="K39" i="2"/>
  <c r="AE39" i="2"/>
  <c r="V39" i="2"/>
  <c r="U39" i="2"/>
  <c r="T39" i="2"/>
  <c r="S39" i="2"/>
  <c r="F37" i="2"/>
  <c r="AJ35" i="2"/>
  <c r="AF35" i="2"/>
  <c r="AK35" i="2"/>
  <c r="AG35" i="2"/>
  <c r="AL35" i="2"/>
  <c r="AI35" i="2"/>
  <c r="AD35" i="2"/>
  <c r="AM35" i="2"/>
  <c r="AC35" i="2"/>
  <c r="AB35" i="2"/>
  <c r="AE35" i="2"/>
  <c r="X35" i="2"/>
  <c r="AA35" i="2"/>
  <c r="Z35" i="2"/>
  <c r="Y35" i="2"/>
  <c r="W35" i="2"/>
  <c r="V35" i="2"/>
  <c r="U35" i="2"/>
  <c r="T35" i="2"/>
  <c r="Q35" i="2"/>
  <c r="P35" i="2"/>
  <c r="O35" i="2"/>
  <c r="N35" i="2"/>
  <c r="M35" i="2"/>
  <c r="L35" i="2"/>
  <c r="AH35" i="2"/>
  <c r="R35" i="2"/>
  <c r="K35" i="2"/>
  <c r="S35" i="2"/>
  <c r="D34" i="2"/>
  <c r="AK34" i="2"/>
  <c r="AG34" i="2"/>
  <c r="AL34" i="2"/>
  <c r="AH34" i="2"/>
  <c r="AI34" i="2"/>
  <c r="AF34" i="2"/>
  <c r="AE34" i="2"/>
  <c r="AJ34" i="2"/>
  <c r="AD34" i="2"/>
  <c r="AC34" i="2"/>
  <c r="AB34" i="2"/>
  <c r="AA34" i="2"/>
  <c r="Z34" i="2"/>
  <c r="Y34" i="2"/>
  <c r="AM34" i="2"/>
  <c r="X34" i="2"/>
  <c r="T34" i="2"/>
  <c r="Q34" i="2"/>
  <c r="P34" i="2"/>
  <c r="O34" i="2"/>
  <c r="N34" i="2"/>
  <c r="M34" i="2"/>
  <c r="L34" i="2"/>
  <c r="R34" i="2"/>
  <c r="S34" i="2"/>
  <c r="W34" i="2"/>
  <c r="V34" i="2"/>
  <c r="U34" i="2"/>
  <c r="K34" i="2"/>
  <c r="AM32" i="2"/>
  <c r="AI32" i="2"/>
  <c r="AJ32" i="2"/>
  <c r="AK32" i="2"/>
  <c r="AH32" i="2"/>
  <c r="AC32" i="2"/>
  <c r="AL32" i="2"/>
  <c r="AA32" i="2"/>
  <c r="AF32" i="2"/>
  <c r="X32" i="2"/>
  <c r="AG32" i="2"/>
  <c r="AB32" i="2"/>
  <c r="Z32" i="2"/>
  <c r="V32" i="2"/>
  <c r="AD32" i="2"/>
  <c r="S32" i="2"/>
  <c r="Y32" i="2"/>
  <c r="W32" i="2"/>
  <c r="AE32" i="2"/>
  <c r="U32" i="2"/>
  <c r="T32" i="2"/>
  <c r="Q32" i="2"/>
  <c r="P32" i="2"/>
  <c r="O32" i="2"/>
  <c r="N32" i="2"/>
  <c r="M32" i="2"/>
  <c r="L32" i="2"/>
  <c r="R32" i="2"/>
  <c r="K32" i="2"/>
  <c r="D29" i="2"/>
  <c r="AL29" i="2"/>
  <c r="AH29" i="2"/>
  <c r="AM29" i="2"/>
  <c r="AI29" i="2"/>
  <c r="AG29" i="2"/>
  <c r="AJ29" i="2"/>
  <c r="AF29" i="2"/>
  <c r="AB29" i="2"/>
  <c r="AK29" i="2"/>
  <c r="Z29" i="2"/>
  <c r="AA29" i="2"/>
  <c r="AE29" i="2"/>
  <c r="AD29" i="2"/>
  <c r="AC29" i="2"/>
  <c r="Y29" i="2"/>
  <c r="U29" i="2"/>
  <c r="T29" i="2"/>
  <c r="R29" i="2"/>
  <c r="S29" i="2"/>
  <c r="X29" i="2"/>
  <c r="W29" i="2"/>
  <c r="V29" i="2"/>
  <c r="O29" i="2"/>
  <c r="P29" i="2"/>
  <c r="L29" i="2"/>
  <c r="Q29" i="2"/>
  <c r="M29" i="2"/>
  <c r="N29" i="2"/>
  <c r="K29" i="2"/>
  <c r="D27" i="2"/>
  <c r="E26" i="2"/>
  <c r="G47" i="2"/>
  <c r="G43" i="2"/>
  <c r="G39" i="2"/>
  <c r="G35" i="2"/>
  <c r="G31" i="2"/>
  <c r="G27" i="2"/>
  <c r="G23" i="2"/>
  <c r="G19" i="2"/>
  <c r="G15" i="2"/>
  <c r="G11" i="2"/>
  <c r="G7" i="2"/>
  <c r="H47" i="2"/>
  <c r="H43" i="2"/>
  <c r="H39" i="2"/>
  <c r="H35" i="2"/>
  <c r="H31" i="2"/>
  <c r="H27" i="2"/>
  <c r="H23" i="2"/>
  <c r="H19" i="2"/>
  <c r="H15" i="2"/>
  <c r="H11" i="2"/>
  <c r="H7" i="2"/>
  <c r="I47" i="2"/>
  <c r="I43" i="2"/>
  <c r="I39" i="2"/>
  <c r="I35" i="2"/>
  <c r="I31" i="2"/>
  <c r="I27" i="2"/>
  <c r="I23" i="2"/>
  <c r="I19" i="2"/>
  <c r="I15" i="2"/>
  <c r="I11" i="2"/>
  <c r="I7" i="2"/>
  <c r="J47" i="2"/>
  <c r="J43" i="2"/>
  <c r="J39" i="2"/>
  <c r="J35" i="2"/>
  <c r="J27" i="2"/>
  <c r="J11" i="2"/>
  <c r="J7" i="2"/>
  <c r="E23" i="2"/>
  <c r="AJ23" i="2"/>
  <c r="AF23" i="2"/>
  <c r="AK23" i="2"/>
  <c r="AM23" i="2"/>
  <c r="AD23" i="2"/>
  <c r="AI23" i="2"/>
  <c r="AG23" i="2"/>
  <c r="AA23" i="2"/>
  <c r="Z23" i="2"/>
  <c r="X23" i="2"/>
  <c r="AE23" i="2"/>
  <c r="Y23" i="2"/>
  <c r="AL23" i="2"/>
  <c r="AH23" i="2"/>
  <c r="W23" i="2"/>
  <c r="S23" i="2"/>
  <c r="AC23" i="2"/>
  <c r="Q23" i="2"/>
  <c r="P23" i="2"/>
  <c r="O23" i="2"/>
  <c r="N23" i="2"/>
  <c r="M23" i="2"/>
  <c r="L23" i="2"/>
  <c r="R23" i="2"/>
  <c r="K23" i="2"/>
  <c r="AB23" i="2"/>
  <c r="V23" i="2"/>
  <c r="U23" i="2"/>
  <c r="T23" i="2"/>
  <c r="D22" i="2"/>
  <c r="AK22" i="2"/>
  <c r="AL22" i="2"/>
  <c r="AH22" i="2"/>
  <c r="AM22" i="2"/>
  <c r="AJ22" i="2"/>
  <c r="AE22" i="2"/>
  <c r="AG22" i="2"/>
  <c r="AF22" i="2"/>
  <c r="Y22" i="2"/>
  <c r="AI22" i="2"/>
  <c r="AD22" i="2"/>
  <c r="AC22" i="2"/>
  <c r="AB22" i="2"/>
  <c r="AA22" i="2"/>
  <c r="Z22" i="2"/>
  <c r="X22" i="2"/>
  <c r="T22" i="2"/>
  <c r="Q22" i="2"/>
  <c r="P22" i="2"/>
  <c r="O22" i="2"/>
  <c r="N22" i="2"/>
  <c r="M22" i="2"/>
  <c r="L22" i="2"/>
  <c r="R22" i="2"/>
  <c r="W22" i="2"/>
  <c r="V22" i="2"/>
  <c r="U22" i="2"/>
  <c r="K22" i="2"/>
  <c r="S22" i="2"/>
  <c r="E21" i="2"/>
  <c r="AL21" i="2"/>
  <c r="AH21" i="2"/>
  <c r="AM21" i="2"/>
  <c r="AI21" i="2"/>
  <c r="AG21" i="2"/>
  <c r="AJ21" i="2"/>
  <c r="AB21" i="2"/>
  <c r="Z21" i="2"/>
  <c r="AE21" i="2"/>
  <c r="AD21" i="2"/>
  <c r="AC21" i="2"/>
  <c r="AK21" i="2"/>
  <c r="AF21" i="2"/>
  <c r="Y21" i="2"/>
  <c r="U21" i="2"/>
  <c r="R21" i="2"/>
  <c r="X21" i="2"/>
  <c r="W21" i="2"/>
  <c r="V21" i="2"/>
  <c r="AA21" i="2"/>
  <c r="T21" i="2"/>
  <c r="S21" i="2"/>
  <c r="Q21" i="2"/>
  <c r="M21" i="2"/>
  <c r="N21" i="2"/>
  <c r="K21" i="2"/>
  <c r="O21" i="2"/>
  <c r="P21" i="2"/>
  <c r="L21" i="2"/>
  <c r="D19" i="2"/>
  <c r="AJ19" i="2"/>
  <c r="AF19" i="2"/>
  <c r="AK19" i="2"/>
  <c r="AL19" i="2"/>
  <c r="AI19" i="2"/>
  <c r="AG19" i="2"/>
  <c r="AD19" i="2"/>
  <c r="AM19" i="2"/>
  <c r="AC19" i="2"/>
  <c r="AB19" i="2"/>
  <c r="X19" i="2"/>
  <c r="AA19" i="2"/>
  <c r="Z19" i="2"/>
  <c r="Y19" i="2"/>
  <c r="AE19" i="2"/>
  <c r="W19" i="2"/>
  <c r="S19" i="2"/>
  <c r="V19" i="2"/>
  <c r="U19" i="2"/>
  <c r="T19" i="2"/>
  <c r="AH19" i="2"/>
  <c r="Q19" i="2"/>
  <c r="P19" i="2"/>
  <c r="O19" i="2"/>
  <c r="N19" i="2"/>
  <c r="M19" i="2"/>
  <c r="L19" i="2"/>
  <c r="R19" i="2"/>
  <c r="K19" i="2"/>
  <c r="AM16" i="2"/>
  <c r="AI16" i="2"/>
  <c r="AG16" i="2"/>
  <c r="AJ16" i="2"/>
  <c r="AF16" i="2"/>
  <c r="AK16" i="2"/>
  <c r="AH16" i="2"/>
  <c r="AC16" i="2"/>
  <c r="AL16" i="2"/>
  <c r="AA16" i="2"/>
  <c r="W16" i="2"/>
  <c r="AE16" i="2"/>
  <c r="AD16" i="2"/>
  <c r="X16" i="2"/>
  <c r="Z16" i="2"/>
  <c r="Y16" i="2"/>
  <c r="V16" i="2"/>
  <c r="AB16" i="2"/>
  <c r="U16" i="2"/>
  <c r="T16" i="2"/>
  <c r="S16" i="2"/>
  <c r="Q16" i="2"/>
  <c r="P16" i="2"/>
  <c r="O16" i="2"/>
  <c r="N16" i="2"/>
  <c r="M16" i="2"/>
  <c r="L16" i="2"/>
  <c r="R16" i="2"/>
  <c r="K16" i="2"/>
  <c r="D15" i="2"/>
  <c r="AJ15" i="2"/>
  <c r="AF15" i="2"/>
  <c r="AK15" i="2"/>
  <c r="AM15" i="2"/>
  <c r="AD15" i="2"/>
  <c r="AE15" i="2"/>
  <c r="AI15" i="2"/>
  <c r="X15" i="2"/>
  <c r="AH15" i="2"/>
  <c r="AC15" i="2"/>
  <c r="AB15" i="2"/>
  <c r="W15" i="2"/>
  <c r="S15" i="2"/>
  <c r="AL15" i="2"/>
  <c r="AG15" i="2"/>
  <c r="AA15" i="2"/>
  <c r="Z15" i="2"/>
  <c r="Y15" i="2"/>
  <c r="V15" i="2"/>
  <c r="U15" i="2"/>
  <c r="T15" i="2"/>
  <c r="Q15" i="2"/>
  <c r="P15" i="2"/>
  <c r="O15" i="2"/>
  <c r="N15" i="2"/>
  <c r="M15" i="2"/>
  <c r="L15" i="2"/>
  <c r="R15" i="2"/>
  <c r="K15" i="2"/>
  <c r="AM12" i="2"/>
  <c r="AI12" i="2"/>
  <c r="AG12" i="2"/>
  <c r="AJ12" i="2"/>
  <c r="AF12" i="2"/>
  <c r="AL12" i="2"/>
  <c r="AC12" i="2"/>
  <c r="AA12" i="2"/>
  <c r="AH12" i="2"/>
  <c r="AB12" i="2"/>
  <c r="Z12" i="2"/>
  <c r="Y12" i="2"/>
  <c r="W12" i="2"/>
  <c r="X12" i="2"/>
  <c r="AK12" i="2"/>
  <c r="AE12" i="2"/>
  <c r="AD12" i="2"/>
  <c r="V12" i="2"/>
  <c r="Q12" i="2"/>
  <c r="P12" i="2"/>
  <c r="O12" i="2"/>
  <c r="N12" i="2"/>
  <c r="M12" i="2"/>
  <c r="L12" i="2"/>
  <c r="U12" i="2"/>
  <c r="T12" i="2"/>
  <c r="S12" i="2"/>
  <c r="K12" i="2"/>
  <c r="R12" i="2"/>
  <c r="AJ31" i="2"/>
  <c r="AF31" i="2"/>
  <c r="AK31" i="2"/>
  <c r="AG31" i="2"/>
  <c r="AM31" i="2"/>
  <c r="AD31" i="2"/>
  <c r="AH31" i="2"/>
  <c r="AE31" i="2"/>
  <c r="AL31" i="2"/>
  <c r="X31" i="2"/>
  <c r="Y31" i="2"/>
  <c r="AI31" i="2"/>
  <c r="W31" i="2"/>
  <c r="AB31" i="2"/>
  <c r="AA31" i="2"/>
  <c r="Z31" i="2"/>
  <c r="V31" i="2"/>
  <c r="U31" i="2"/>
  <c r="T31" i="2"/>
  <c r="Q31" i="2"/>
  <c r="P31" i="2"/>
  <c r="O31" i="2"/>
  <c r="N31" i="2"/>
  <c r="M31" i="2"/>
  <c r="L31" i="2"/>
  <c r="AC31" i="2"/>
  <c r="R31" i="2"/>
  <c r="K31" i="2"/>
  <c r="S31" i="2"/>
  <c r="D30" i="2"/>
  <c r="AK30" i="2"/>
  <c r="AG30" i="2"/>
  <c r="AL30" i="2"/>
  <c r="AH30" i="2"/>
  <c r="AM30" i="2"/>
  <c r="AJ30" i="2"/>
  <c r="AE30" i="2"/>
  <c r="AD30" i="2"/>
  <c r="AC30" i="2"/>
  <c r="AB30" i="2"/>
  <c r="Y30" i="2"/>
  <c r="AA30" i="2"/>
  <c r="Z30" i="2"/>
  <c r="AF30" i="2"/>
  <c r="X30" i="2"/>
  <c r="T30" i="2"/>
  <c r="W30" i="2"/>
  <c r="V30" i="2"/>
  <c r="U30" i="2"/>
  <c r="Q30" i="2"/>
  <c r="P30" i="2"/>
  <c r="O30" i="2"/>
  <c r="N30" i="2"/>
  <c r="M30" i="2"/>
  <c r="L30" i="2"/>
  <c r="R30" i="2"/>
  <c r="S30" i="2"/>
  <c r="AI30" i="2"/>
  <c r="K30" i="2"/>
  <c r="AM28" i="2"/>
  <c r="AI28" i="2"/>
  <c r="AG28" i="2"/>
  <c r="AJ28" i="2"/>
  <c r="AL28" i="2"/>
  <c r="AC28" i="2"/>
  <c r="AA28" i="2"/>
  <c r="AE28" i="2"/>
  <c r="AD28" i="2"/>
  <c r="Z28" i="2"/>
  <c r="AH28" i="2"/>
  <c r="AB28" i="2"/>
  <c r="X28" i="2"/>
  <c r="V28" i="2"/>
  <c r="AF28" i="2"/>
  <c r="Y28" i="2"/>
  <c r="S28" i="2"/>
  <c r="W28" i="2"/>
  <c r="Q28" i="2"/>
  <c r="P28" i="2"/>
  <c r="O28" i="2"/>
  <c r="N28" i="2"/>
  <c r="M28" i="2"/>
  <c r="L28" i="2"/>
  <c r="AK28" i="2"/>
  <c r="U28" i="2"/>
  <c r="T28" i="2"/>
  <c r="K28" i="2"/>
  <c r="R28" i="2"/>
  <c r="D25" i="2"/>
  <c r="AL25" i="2"/>
  <c r="AH25" i="2"/>
  <c r="AM25" i="2"/>
  <c r="AI25" i="2"/>
  <c r="AG25" i="2"/>
  <c r="AK25" i="2"/>
  <c r="AB25" i="2"/>
  <c r="AE25" i="2"/>
  <c r="AD25" i="2"/>
  <c r="AC25" i="2"/>
  <c r="Z25" i="2"/>
  <c r="AJ25" i="2"/>
  <c r="AF25" i="2"/>
  <c r="AA25" i="2"/>
  <c r="Y25" i="2"/>
  <c r="U25" i="2"/>
  <c r="W25" i="2"/>
  <c r="V25" i="2"/>
  <c r="R25" i="2"/>
  <c r="T25" i="2"/>
  <c r="S25" i="2"/>
  <c r="X25" i="2"/>
  <c r="P25" i="2"/>
  <c r="L25" i="2"/>
  <c r="K25" i="2"/>
  <c r="Q25" i="2"/>
  <c r="M25" i="2"/>
  <c r="N25" i="2"/>
  <c r="O25" i="2"/>
  <c r="G46" i="2"/>
  <c r="G42" i="2"/>
  <c r="G38" i="2"/>
  <c r="G34" i="2"/>
  <c r="G30" i="2"/>
  <c r="G26" i="2"/>
  <c r="G22" i="2"/>
  <c r="G18" i="2"/>
  <c r="G14" i="2"/>
  <c r="G10" i="2"/>
  <c r="H46" i="2"/>
  <c r="H42" i="2"/>
  <c r="H38" i="2"/>
  <c r="H34" i="2"/>
  <c r="H30" i="2"/>
  <c r="H26" i="2"/>
  <c r="H22" i="2"/>
  <c r="H18" i="2"/>
  <c r="H14" i="2"/>
  <c r="H10" i="2"/>
  <c r="I46" i="2"/>
  <c r="I42" i="2"/>
  <c r="I38" i="2"/>
  <c r="I34" i="2"/>
  <c r="I30" i="2"/>
  <c r="I26" i="2"/>
  <c r="I22" i="2"/>
  <c r="I18" i="2"/>
  <c r="I14" i="2"/>
  <c r="I10" i="2"/>
  <c r="J46" i="2"/>
  <c r="J42" i="2"/>
  <c r="J38" i="2"/>
  <c r="J34" i="2"/>
  <c r="J30" i="2"/>
  <c r="J26" i="2"/>
  <c r="J22" i="2"/>
  <c r="J18" i="2"/>
  <c r="J14" i="2"/>
  <c r="J10" i="2"/>
  <c r="E42" i="2"/>
  <c r="D58" i="2"/>
  <c r="D46" i="2"/>
  <c r="E41" i="2"/>
  <c r="D38" i="2"/>
  <c r="E37" i="2"/>
  <c r="E33" i="2"/>
  <c r="E29" i="2"/>
  <c r="E25" i="2"/>
  <c r="E19" i="2"/>
  <c r="D23" i="2"/>
  <c r="E22" i="2"/>
  <c r="E14" i="2"/>
  <c r="D18" i="2"/>
  <c r="C4" i="2"/>
  <c r="B4" i="2"/>
  <c r="D4" i="2" s="1"/>
  <c r="C3" i="2"/>
  <c r="B3" i="2"/>
  <c r="AN3" i="2" s="1"/>
  <c r="B5" i="1"/>
  <c r="C5" i="1"/>
  <c r="D5" i="1" s="1"/>
  <c r="C4" i="1"/>
  <c r="D4" i="1" s="1"/>
  <c r="B4" i="1"/>
  <c r="E4" i="1" l="1"/>
  <c r="F4" i="1" s="1"/>
  <c r="AK4" i="2"/>
  <c r="AL4" i="2"/>
  <c r="AH4" i="2"/>
  <c r="AM4" i="2"/>
  <c r="AJ4" i="2"/>
  <c r="AE4" i="2"/>
  <c r="Y4" i="2"/>
  <c r="AD4" i="2"/>
  <c r="AC4" i="2"/>
  <c r="AB4" i="2"/>
  <c r="AG4" i="2"/>
  <c r="AF4" i="2"/>
  <c r="AA4" i="2"/>
  <c r="Z4" i="2"/>
  <c r="X4" i="2"/>
  <c r="T4" i="2"/>
  <c r="W4" i="2"/>
  <c r="Q4" i="2"/>
  <c r="P4" i="2"/>
  <c r="O4" i="2"/>
  <c r="N4" i="2"/>
  <c r="M4" i="2"/>
  <c r="L4" i="2"/>
  <c r="R4" i="2"/>
  <c r="AI4" i="2"/>
  <c r="V4" i="2"/>
  <c r="U4" i="2"/>
  <c r="S4" i="2"/>
  <c r="K4" i="2"/>
  <c r="J4" i="2"/>
  <c r="I4" i="2"/>
  <c r="H4" i="2"/>
  <c r="G4" i="2"/>
  <c r="AM3" i="2"/>
  <c r="AI3" i="2"/>
  <c r="AJ3" i="2"/>
  <c r="AK3" i="2"/>
  <c r="AH3" i="2"/>
  <c r="AC3" i="2"/>
  <c r="AL3" i="2"/>
  <c r="AA3" i="2"/>
  <c r="X3" i="2"/>
  <c r="AF3" i="2"/>
  <c r="AE3" i="2"/>
  <c r="AD3" i="2"/>
  <c r="Z3" i="2"/>
  <c r="V3" i="2"/>
  <c r="S3" i="2"/>
  <c r="Y3" i="2"/>
  <c r="W3" i="2"/>
  <c r="AG3" i="2"/>
  <c r="U3" i="2"/>
  <c r="T3" i="2"/>
  <c r="AB3" i="2"/>
  <c r="R3" i="2"/>
  <c r="N3" i="2"/>
  <c r="O3" i="2"/>
  <c r="K3" i="2"/>
  <c r="P3" i="2"/>
  <c r="Q3" i="2"/>
  <c r="M3" i="2"/>
  <c r="L3" i="2"/>
  <c r="F3" i="2"/>
  <c r="I3" i="2"/>
  <c r="H3" i="2"/>
  <c r="J3" i="2"/>
  <c r="G3" i="2"/>
  <c r="G4" i="1"/>
  <c r="H4" i="1" s="1"/>
  <c r="E3" i="2"/>
  <c r="D3" i="2"/>
  <c r="E5" i="1"/>
  <c r="F5" i="1" s="1"/>
  <c r="G5" i="1" s="1"/>
  <c r="H5" i="1" s="1"/>
  <c r="F4" i="2"/>
</calcChain>
</file>

<file path=xl/sharedStrings.xml><?xml version="1.0" encoding="utf-8"?>
<sst xmlns="http://schemas.openxmlformats.org/spreadsheetml/2006/main" count="1325" uniqueCount="111">
  <si>
    <t>Kleinanleger;Eigenk. - Li. 5 u. 6;Nein;Xetra;XETR;82,1;61,3;8,8;91,2;4,6;Frankfurt;XFRA;12,2;28,1;10,6;89,4;1,9;Duesseldorf;XDUS;2,3;7,6;5;95;0,1;Stuttgart;XSTU;0,9;0,7;54,6;45,4;8,5;London;XLON;0,7;1,4;2,7;97,3;4,5</t>
  </si>
  <si>
    <t>Kleinanleger;Eigenk. - Li. 3 u. 4;Nein;Xetra;XETR;62,4;66,8;15,7;84,3;9,3;Frankfurt;XFRA;29,6;26,5;30,2;69,8;3,4;New York;XNYS;3,3;1;6,2;93,8;17,5;Stuttgart;XSTU;3,3;1,6;44,9;55,1;9,6;London;XLON;0,7;3,8;0;100;0,5</t>
  </si>
  <si>
    <t>Kleinanleger;Eigenk. - Li. 1 u. 2;Nein;Frankfurt;XFRA;39,1;50,6;39,4;60,6;5,1;New York;XNYS;32,5;18,7;8,8;91,2;11,4;Xetra;XETR;21,6;24,3;50,6;49,4;29,6;Stuttgart;XSTU;4,8;4,1;51,3;48,7;8,5;Sydney;APXL;0,8;0,2;85,7;14,3;57,1</t>
  </si>
  <si>
    <t>Kleinanleger;Schuldt. - Sch.v.;Nein;Frankfurt;XFRA;32,8;44,5;55,5;44,5;2,9;Stuttgart;XSTU;31,3;26;53,1;46,9;32,2;Duesseldorf;XDUS;31,3;26,3;28,3;71,7;0,4;Berlin;XBER;2,4;2,7;60;40;60;Muenchen;XMUN;2,2;0,5;66,7;33,3;100</t>
  </si>
  <si>
    <t>Kleinanleger;Schuldt. - Geldm.;Ja;Duesseldorf;XDUS;74,6;66,7;0;100;0;Stuttgart;XSTU;25,4;33,3;0;100;33,3;----;----;----;----;----;----;----;----;----;----;----;----;----;----;----;----;----;----;----;----;----</t>
  </si>
  <si>
    <t>Kleinanleger;Zinsd.: Term.u.Opt.;Ja;----;----;----;----;----;----;----;----;----;----;----;----;----;----;----;----;----;----;----;----;----;----;----;----;----;----;----;----;----;----;----;----;----;----;----</t>
  </si>
  <si>
    <t>Kleinanleger;Zinsd.: Swaps u.s.;Ja;----;----;----;----;----;----;----;----;----;----;----;----;----;----;----;----;----;----;----;----;----;----;----;----;----;----;----;----;----;----;----;----;----;----;----</t>
  </si>
  <si>
    <t>Kleinanleger;Kreditd.: Term.u.Opt.;Ja;----;----;----;----;----;----;----;----;----;----;----;----;----;----;----;----;----;----;----;----;----;----;----;----;----;----;----;----;----;----;----;----;----;----;----</t>
  </si>
  <si>
    <t>Kleinanleger;Kreditd.: son. Kreditd.;Ja;----;----;----;----;----;----;----;----;----;----;----;----;----;----;----;----;----;----;----;----;----;----;----;----;----;----;----;----;----;----;----;----;----;----;----</t>
  </si>
  <si>
    <t>Kleinanleger;Waehr.d.: Term.u.Opt.;Ja;----;----;----;----;----;----;----;----;----;----;----;----;----;----;----;----;----;----;----;----;----;----;----;----;----;----;----;----;----;----;----;----;----;----;----</t>
  </si>
  <si>
    <t>Kleinanleger;Waehr.d.: Swaps u.s.;Ja;----;----;----;----;----;----;----;----;----;----;----;----;----;----;----;----;----;----;----;----;----;----;----;----;----;----;----;----;----;----;----;----;----;----;----</t>
  </si>
  <si>
    <t>Kleinanleger;Strukt. Finanzp.;Ja;Frankfurt;XFRA;100;100;100;0;100;----;----;----;----;----;----;----;----;----;----;----;----;----;----;----;----;----;----;----;----;----;----;----;----;----;----;----;----</t>
  </si>
  <si>
    <t>Kleinanleger;Aktiend.: Term.u.Opt.;Nein;Eurex;XEUR;99,8;97,3;72,3;27,7;100;New York;XNYS;0,2;2,7;50;50;100;----;----;----;----;----;----;----;----;----;----;----;----;----;----;----;----;----;----;----;----;----</t>
  </si>
  <si>
    <t>Kleinanleger;Aktiend.: Swaps u.s.;Ja;----;----;----;----;----;----;----;----;----;----;----;----;----;----;----;----;----;----;----;----;----;----;----;----;----;----;----;----;----;----;----;----;----;----;----</t>
  </si>
  <si>
    <t>Kleinanleger;verb. D.: Opt.u.Zert.;Nein;Stuttgart;XSTU;94,9;93,1;23,2;76,8;1,4;Frankfurt;XFRA;4,9;6,5;38,8;61,2;2,2;Muenchen;XMUN;0,1;0,3;57,1;42,9;0;Duesseldorf;XDUS;0,1;0,1;0;100;0;----;----;----;----;----;----;----</t>
  </si>
  <si>
    <t>Kleinanleger;verb. D.: son.ver.D.;Nein;Frankfurt;XFRA;73,2;83;14,8;85,2;0,4;Stuttgart;XSTU;26,7;16,7;45,6;54,4;1;Duesseldorf;XDUS;0,1;0,3;0;100;0;----;----;----;----;----;----;----;----;----;----;----;----;----;----</t>
  </si>
  <si>
    <t>Kleinanleger;Roh.d.: Term.u.Opt.;Ja;New York;XNYS;100;100;0;100;100;----;----;----;----;----;----;----;----;----;----;----;----;----;----;----;----;----;----;----;----;----;----;----;----;----;----;----;----</t>
  </si>
  <si>
    <t>Kleinanleger;Roh.d.: son. Rohstoffd.;Ja;----;----;----;----;----;----;----;----;----;----;----;----;----;----;----;----;----;----;----;----;----;----;----;----;----;----;----;----;----;----;----;----;----;----;----</t>
  </si>
  <si>
    <t>Kleinanleger;Differenzgesch.;Ja;----;----;----;----;----;----;----;----;----;----;----;----;----;----;----;----;----;----;----;----;----;----;----;----;----;----;----;----;----;----;----;----;----;----;----</t>
  </si>
  <si>
    <t>Kleinanleger;boersengeh. Prod.;Nein;Xetra;XETR;95,2;96,6;0,5;99,5;0,1;Stuttgart;XSTU;4;2,9;5,4;94,6;0,3;Frankfurt;XFRA;0,3;0,1;46,4;53,6;14,3;Zuerich;XSWX;0,2;0;0;100;100;London;XLON;0,1;0,1;9,1;90,9;54,5</t>
  </si>
  <si>
    <t>Kleinanleger;Emissionszert.;Ja;----;----;----;----;----;----;----;----;----;----;----;----;----;----;----;----;----;----;----;----;----;----;----;----;----;----;----;----;----;----;----;----;----;----;----</t>
  </si>
  <si>
    <t>Kleinanleger;sonst. Instrumente;Nein;Frankfurt;XFRA;29,3;54,9;3,3;96,7;9,2;Stuttgart;XSTU;29,3;18,5;36,2;63,8;90,6;Xetra;XETR;19,5;17,2;3;97;6,4;Zuerich;XSWX;8,6;0,9;15,4;84,6;46,2;Duesseldorf;XDUS;5,5;4,4;18,3;81,7;36,7</t>
  </si>
  <si>
    <t>prof. Kunde;Eigenk. - Li. 5 u. 6;Nein;Xetra;XETR;87;64,9;5,1;94,9;2,5;Frankfurt;XFRA;9,3;27,1;3;97;1,3;Duesseldorf;XDUS;0,9;5,2;2,2;97,8;0;London;XLON;0,8;1,8;1,7;98,3;2,5;Paris;XPAR;0,4;0,2;3,6;96,4;7,3</t>
  </si>
  <si>
    <t>prof. Kunde;Eigenk. - Li. 3 u. 4;Nein;Xetra;XETR;73,7;79,3;8,8;91,2;7;Frankfurt;XFRA;18;13,3;23,3;76,7;5,8;New York;XNYS;4,2;1,2;1,2;98,8;19,3;Stuttgart;XSTU;2,6;0,6;17,8;82,2;17,8;London;XLON;1;5,4;0;100;0,3</t>
  </si>
  <si>
    <t>prof. Kunde;Eigenk. - Li. 1 u. 2;Nein;New York;XNYS;46,4;37,7;7,9;92,1;10,1;Xetra;XETR;26,6;38,5;44,9;55,1;24,9;Frankfurt;XFRA;22,6;21,2;40,5;59,5;14;Stuttgart;XSTU;3;1,5;15;85;25;Tokyo;XJPX;0,5;0,2;0;100;0</t>
  </si>
  <si>
    <t>prof. Kunde;Schuldt. - Sch.v.;Ja;Frankfurt;XFRA;37,4;56,2;79,3;20,7;1,1;Stuttgart;XSTU;32,9;28;69,6;30,4;34,8;Duesseldorf;XDUS;29,3;14;47,8;52,2;0;Berlin;XBER;0,4;1,8;100;0;0;----;----;----;----;----;----;----</t>
  </si>
  <si>
    <t>prof. Kunde;Schuldt. - Geldm.;Ja;----;----;----;----;----;----;----;----;----;----;----;----;----;----;----;----;----;----;----;----;----;----;----;----;----;----;----;----;----;----;----;----;----;----;----</t>
  </si>
  <si>
    <t>prof. Kunde;Zinsd.: Term.u.Opt.;Ja;----;----;----;----;----;----;----;----;----;----;----;----;----;----;----;----;----;----;----;----;----;----;----;----;----;----;----;----;----;----;----;----;----;----;----</t>
  </si>
  <si>
    <t>prof. Kunde;Zinsd.: Swaps u.s.;Ja;----;----;----;----;----;----;----;----;----;----;----;----;----;----;----;----;----;----;----;----;----;----;----;----;----;----;----;----;----;----;----;----;----;----;----</t>
  </si>
  <si>
    <t>prof. Kunde;Kreditd.: Term.u.Opt.;Ja;----;----;----;----;----;----;----;----;----;----;----;----;----;----;----;----;----;----;----;----;----;----;----;----;----;----;----;----;----;----;----;----;----;----;----</t>
  </si>
  <si>
    <t>prof. Kunde;Kreditd.: son. Kreditd.;Ja;----;----;----;----;----;----;----;----;----;----;----;----;----;----;----;----;----;----;----;----;----;----;----;----;----;----;----;----;----;----;----;----;----;----;----</t>
  </si>
  <si>
    <t>prof. Kunde;Waehr.d.: Term.u.Opt.;Ja;----;----;----;----;----;----;----;----;----;----;----;----;----;----;----;----;----;----;----;----;----;----;----;----;----;----;----;----;----;----;----;----;----;----;----</t>
  </si>
  <si>
    <t>prof. Kunde;Waehr.d.: Swaps u.s.;Ja;----;----;----;----;----;----;----;----;----;----;----;----;----;----;----;----;----;----;----;----;----;----;----;----;----;----;----;----;----;----;----;----;----;----;----</t>
  </si>
  <si>
    <t>prof. Kunde;Strukt. Finanzp.;Ja;----;----;----;----;----;----;----;----;----;----;----;----;----;----;----;----;----;----;----;----;----;----;----;----;----;----;----;----;----;----;----;----;----;----;----</t>
  </si>
  <si>
    <t>prof. Kunde;Aktiend.: Term.u.Opt.;Ja;Eurex;XEUR;100;98,4;71,4;28,6;100;New York;XNYS;0;1,6;0;100;100;----;----;----;----;----;----;----;----;----;----;----;----;----;----;----;----;----;----;----;----;----</t>
  </si>
  <si>
    <t>prof. Kunde;Aktiend.: Swaps u.s.;Ja;----;----;----;----;----;----;----;----;----;----;----;----;----;----;----;----;----;----;----;----;----;----;----;----;----;----;----;----;----;----;----;----;----;----;----</t>
  </si>
  <si>
    <t>prof. Kunde;verb. D.: Opt.u.Zert.;Nein;Stuttgart;XSTU;95;93,5;15,5;84,5;1,2;Frankfurt;XFRA;4,7;5,8;21,7;78,3;1,7;Muenchen;XMUN;0,2;0,5;40;60;0;Duesseldorf;XDUS;0,1;0,2;0;100;0;----;----;----;----;----;----;----</t>
  </si>
  <si>
    <t>prof. Kunde;verb. D.: son.ver.D.;Ja;Frankfurt;XFRA;69,7;76;29,8;70,2;0;Stuttgart;XSTU;30,2;23,1;75;25;1,9;Duesseldorf;XDUS;0,2;0,9;0;100;0;----;----;----;----;----;----;----;----;----;----;----;----;----;----</t>
  </si>
  <si>
    <t>prof. Kunde;Roh.d.: Term.u.Opt.;Ja;New York;XNYS;100;100;0;100;100;----;----;----;----;----;----;----;----;----;----;----;----;----;----;----;----;----;----;----;----;----;----;----;----;----;----;----;----</t>
  </si>
  <si>
    <t>prof. Kunde;Roh.d.: son. Rohstoffd.;Ja;----;----;----;----;----;----;----;----;----;----;----;----;----;----;----;----;----;----;----;----;----;----;----;----;----;----;----;----;----;----;----;----;----;----;----</t>
  </si>
  <si>
    <t>prof. Kunde;Differenzgesch.;Ja;----;----;----;----;----;----;----;----;----;----;----;----;----;----;----;----;----;----;----;----;----;----;----;----;----;----;----;----;----;----;----;----;----;----;----</t>
  </si>
  <si>
    <t>prof. Kunde;boersengeh. Prod.;Nein;Xetra;XETR;95,5;97;0,3;99,7;0;Stuttgart;XSTU;3,9;2,7;1,8;98,2;0,2;Frankfurt;XFRA;0,3;0,1;50;50;14,3;Zuerich;XSWX;0,2;0;0;100;100;London;XLON;0,1;0;14,3;95,7;28,6</t>
  </si>
  <si>
    <t>prof. Kunde;Emissionszert.;Ja;----;----;----;----;----;----;----;----;----;----;----;----;----;----;----;----;----;----;----;----;----;----;----;----;----;----;----;----;----;----;----;----;----;----;----</t>
  </si>
  <si>
    <t>prof. Kunde;sonst. Instrumente;Nein;Xetra;XETR;38,5;56,3;3;97;6,1;Frankfurt;XFRA;25,8;22,9;10,4;89,6;7,5;Zuerich;XSWX;13,4;2,4;0;100;42,9;Stuttgart;XSTU;13;7,5;27,3;72,7;77,3;Duesseldorf;XDUS;3,7;7,5;0;100;18,2</t>
  </si>
  <si>
    <t>Eigenkapitalinstrumente</t>
  </si>
  <si>
    <t>Kundengruppe</t>
  </si>
  <si>
    <t>Kategorie des Finanzinstruments</t>
  </si>
  <si>
    <t>Durchschnittlich &lt;1 Handelsgeschaeft pro Geschaefttag</t>
  </si>
  <si>
    <t>Handelsplatz1</t>
  </si>
  <si>
    <t>Handelsvolumen1</t>
  </si>
  <si>
    <t>Auftraege1</t>
  </si>
  <si>
    <t>passive Auftraege1</t>
  </si>
  <si>
    <t>aggressive Auftraege1</t>
  </si>
  <si>
    <t>gelenkte Auftraege1</t>
  </si>
  <si>
    <t>Handelsplatz2</t>
  </si>
  <si>
    <t>Handelsvolumen2</t>
  </si>
  <si>
    <t>Auftraege2</t>
  </si>
  <si>
    <t>passive Auftraege2</t>
  </si>
  <si>
    <t>aggressive Auftraege2</t>
  </si>
  <si>
    <t>gelenkte Auftraege2</t>
  </si>
  <si>
    <t>Handelsplatz3</t>
  </si>
  <si>
    <t>Handelsvolumen3</t>
  </si>
  <si>
    <t>Auftraege3</t>
  </si>
  <si>
    <t>passive Auftraege3</t>
  </si>
  <si>
    <t>aggressive Auftraege3</t>
  </si>
  <si>
    <t>gelenkte Auftraege3</t>
  </si>
  <si>
    <t>Handelsplatz4</t>
  </si>
  <si>
    <t>Handelsvolumen4</t>
  </si>
  <si>
    <t>Auftraege4</t>
  </si>
  <si>
    <t>passive Auftraege4</t>
  </si>
  <si>
    <t>aggressive Auftraege4</t>
  </si>
  <si>
    <t>gelenkte Auftraege4</t>
  </si>
  <si>
    <t>Handelsplatz5</t>
  </si>
  <si>
    <t>Handelsvolumen5</t>
  </si>
  <si>
    <t>Auftraege5</t>
  </si>
  <si>
    <t>passive Auftraege5</t>
  </si>
  <si>
    <t>aggressive Auftraege5</t>
  </si>
  <si>
    <t>Kleinanleger</t>
  </si>
  <si>
    <t>----</t>
  </si>
  <si>
    <t>Zinsd.: Term.u.Opt.</t>
  </si>
  <si>
    <t>Zinsd.: Swaps u.s.</t>
  </si>
  <si>
    <t>Kreditd.: Term.u.Opt.</t>
  </si>
  <si>
    <t>Kreditd.: son. Kreditd.</t>
  </si>
  <si>
    <t>Waehr.d.: Term.u.Opt.</t>
  </si>
  <si>
    <t>Waehr.d.: Swaps u.s.</t>
  </si>
  <si>
    <t>Strukt. Finanzp.</t>
  </si>
  <si>
    <t>Aktiend.: Term.u.Opt.</t>
  </si>
  <si>
    <t>Aktiend.: Swaps u.s.</t>
  </si>
  <si>
    <t>verb. D.: Opt.u.Zert.</t>
  </si>
  <si>
    <t>verb. D.: son.ver.D.</t>
  </si>
  <si>
    <t>Roh.d.: Term.u.Opt.</t>
  </si>
  <si>
    <t>Roh.d.: son. Rohstoffd.</t>
  </si>
  <si>
    <t>Differenzgesch.</t>
  </si>
  <si>
    <t>Emissionszert.</t>
  </si>
  <si>
    <t>sonst. Instrumente</t>
  </si>
  <si>
    <t>prof. Kunde</t>
  </si>
  <si>
    <t>Schuldtitel</t>
  </si>
  <si>
    <t>boersengehandelte Fonds</t>
  </si>
  <si>
    <t>Wolfgang Steubing AG</t>
  </si>
  <si>
    <t>Commerzbank AG</t>
  </si>
  <si>
    <t>Lang &amp; Schwarz AG</t>
  </si>
  <si>
    <t>gelenkte Auftraege5</t>
  </si>
  <si>
    <t>Kundengruppe;Kategorie des Finanzinstruments;Durchschnittlich &lt;1 Handelsgeschaeft pro Geschaefttag;Handelsplatz1;LEI1;Handelsvolumen1;Auftraege1;passive Auftraege1;aggressive Auftraege1;gelenkte Auftraege1;Handelsplatz2;LEI2;Handelsvolumen2;Auftraege2;passive Auftraege2;aggressive Auftraege2;gelenkte Auftraege2;Handelsplatz3;LEI3;Handelsvolumen3;Auftraege3;passive Auftraege3;aggressive Auftraege3;gelenkte Auftraege3;Handelsplatz4;LEI4;Handelsvolumen4;Auftraege4;passive Auftraege4;aggressive Auftraege4;gelenkte Auftraege4;Handelsplatz5;LEI5;Handelsvolumen5;Auftraege5;passive Auftraege5;aggressive Auftraege5;gelenkte Auftraege5</t>
  </si>
  <si>
    <t>LEI1</t>
  </si>
  <si>
    <t>LEI2</t>
  </si>
  <si>
    <t>LEI3</t>
  </si>
  <si>
    <t>LEI4</t>
  </si>
  <si>
    <t>LEI5</t>
  </si>
  <si>
    <t>39120043LUI1WJS8IX30</t>
  </si>
  <si>
    <t>851WYGNLUQLFZBSYGB56</t>
  </si>
  <si>
    <t>529900HL5OONWEV0CY34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</si>
</sst>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Fo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4:H48"/>
  <sheetViews>
    <sheetView workbookViewId="0">
      <selection activeCell="A2" sqref="A2"/>
    </sheetView>
  </sheetViews>
  <sheetFormatPr baseColWidth="10" defaultRowHeight="12.75" x14ac:dyDescent="0.2"/>
  <cols>
    <col min="1" max="1" width="255.7109375" bestFit="1" customWidth="1"/>
    <col min="4" max="4" width="12.85546875" bestFit="1" customWidth="1"/>
    <col min="6" max="6" width="255.7109375" bestFit="1" customWidth="1"/>
    <col min="8" max="8" width="28.7109375" bestFit="1" customWidth="1"/>
  </cols>
  <sheetData>
    <row r="4" spans="1:8" x14ac:dyDescent="0.2">
      <c r="A4" t="s">
        <v>102</v>
      </c>
      <c r="B4">
        <f>LEN(A4)</f>
        <v>633</v>
      </c>
      <c r="C4">
        <f>FIND(";",A4)</f>
        <v>13</v>
      </c>
      <c r="D4" t="str">
        <f>LEFT(A4,C4-1)</f>
        <v>Kundengruppe</v>
      </c>
      <c r="E4">
        <f>B4-C4</f>
        <v>620</v>
      </c>
      <c r="F4" t="str">
        <f>RIGHT(A4,E4)</f>
        <v>Kategorie des Finanzinstruments;Durchschnittlich &lt;1 Handelsgeschaeft pro Geschaefttag;Handelsplatz1;LEI1;Handelsvolumen1;Auftraege1;passive Auftraege1;aggressive Auftraege1;gelenkte Auftraege1;Handelsplatz2;LEI2;Handelsvolumen2;Auftraege2;passive Auftraege2;aggressive Auftraege2;gelenkte Auftraege2;Handelsplatz3;LEI3;Handelsvolumen3;Auftraege3;passive Auftraege3;aggressive Auftraege3;gelenkte Auftraege3;Handelsplatz4;LEI4;Handelsvolumen4;Auftraege4;passive Auftraege4;aggressive Auftraege4;gelenkte Auftraege4;Handelsplatz5;LEI5;Handelsvolumen5;Auftraege5;passive Auftraege5;aggressive Auftraege5;gelenkte Auftraege5</v>
      </c>
      <c r="G4">
        <f>FIND(";",F4)</f>
        <v>32</v>
      </c>
      <c r="H4" t="str">
        <f>LEFT(F4,G4-1)</f>
        <v>Kategorie des Finanzinstruments</v>
      </c>
    </row>
    <row r="5" spans="1:8" x14ac:dyDescent="0.2">
      <c r="A5" t="s">
        <v>0</v>
      </c>
      <c r="B5">
        <f>LEN(A5)</f>
        <v>215</v>
      </c>
      <c r="C5">
        <f>FIND(";",A5)</f>
        <v>13</v>
      </c>
      <c r="D5" t="str">
        <f>LEFT(A5,C5-1)</f>
        <v>Kleinanleger</v>
      </c>
      <c r="E5">
        <f>B5-C5</f>
        <v>202</v>
      </c>
      <c r="F5" t="str">
        <f>RIGHT(A5,E5)</f>
        <v>Eigenk. - Li. 5 u. 6;Nein;Xetra;XETR;82,1;61,3;8,8;91,2;4,6;Frankfurt;XFRA;12,2;28,1;10,6;89,4;1,9;Duesseldorf;XDUS;2,3;7,6;5;95;0,1;Stuttgart;XSTU;0,9;0,7;54,6;45,4;8,5;London;XLON;0,7;1,4;2,7;97,3;4,5</v>
      </c>
      <c r="G5">
        <f>FIND(";",F5)</f>
        <v>21</v>
      </c>
      <c r="H5" t="str">
        <f>LEFT(F5,G5-1)</f>
        <v>Eigenk. - Li. 5 u. 6</v>
      </c>
    </row>
    <row r="6" spans="1:8" x14ac:dyDescent="0.2">
      <c r="A6" t="s">
        <v>1</v>
      </c>
    </row>
    <row r="7" spans="1:8" x14ac:dyDescent="0.2">
      <c r="A7" t="s">
        <v>2</v>
      </c>
    </row>
    <row r="8" spans="1:8" x14ac:dyDescent="0.2">
      <c r="A8" t="s">
        <v>3</v>
      </c>
    </row>
    <row r="9" spans="1:8" x14ac:dyDescent="0.2">
      <c r="A9" t="s">
        <v>4</v>
      </c>
    </row>
    <row r="10" spans="1:8" x14ac:dyDescent="0.2">
      <c r="A10" t="s">
        <v>5</v>
      </c>
    </row>
    <row r="11" spans="1:8" x14ac:dyDescent="0.2">
      <c r="A11" t="s">
        <v>6</v>
      </c>
    </row>
    <row r="12" spans="1:8" x14ac:dyDescent="0.2">
      <c r="A12" t="s">
        <v>7</v>
      </c>
    </row>
    <row r="13" spans="1:8" x14ac:dyDescent="0.2">
      <c r="A13" t="s">
        <v>8</v>
      </c>
    </row>
    <row r="14" spans="1:8" x14ac:dyDescent="0.2">
      <c r="A14" t="s">
        <v>9</v>
      </c>
    </row>
    <row r="15" spans="1:8" x14ac:dyDescent="0.2">
      <c r="A15" t="s">
        <v>10</v>
      </c>
    </row>
    <row r="16" spans="1:8" x14ac:dyDescent="0.2">
      <c r="A16" t="s">
        <v>11</v>
      </c>
    </row>
    <row r="17" spans="1:1" x14ac:dyDescent="0.2">
      <c r="A17" t="s">
        <v>12</v>
      </c>
    </row>
    <row r="18" spans="1:1" x14ac:dyDescent="0.2">
      <c r="A18" t="s">
        <v>13</v>
      </c>
    </row>
    <row r="19" spans="1:1" x14ac:dyDescent="0.2">
      <c r="A19" t="s">
        <v>14</v>
      </c>
    </row>
    <row r="20" spans="1:1" x14ac:dyDescent="0.2">
      <c r="A20" t="s">
        <v>15</v>
      </c>
    </row>
    <row r="21" spans="1:1" x14ac:dyDescent="0.2">
      <c r="A21" t="s">
        <v>16</v>
      </c>
    </row>
    <row r="22" spans="1:1" x14ac:dyDescent="0.2">
      <c r="A22" t="s">
        <v>17</v>
      </c>
    </row>
    <row r="23" spans="1:1" x14ac:dyDescent="0.2">
      <c r="A23" t="s">
        <v>18</v>
      </c>
    </row>
    <row r="24" spans="1:1" x14ac:dyDescent="0.2">
      <c r="A24" t="s">
        <v>19</v>
      </c>
    </row>
    <row r="25" spans="1:1" x14ac:dyDescent="0.2">
      <c r="A25" t="s">
        <v>20</v>
      </c>
    </row>
    <row r="26" spans="1:1" x14ac:dyDescent="0.2">
      <c r="A26" t="s">
        <v>21</v>
      </c>
    </row>
    <row r="27" spans="1:1" x14ac:dyDescent="0.2">
      <c r="A27" t="s">
        <v>22</v>
      </c>
    </row>
    <row r="28" spans="1:1" x14ac:dyDescent="0.2">
      <c r="A28" t="s">
        <v>23</v>
      </c>
    </row>
    <row r="29" spans="1:1" x14ac:dyDescent="0.2">
      <c r="A29" t="s">
        <v>24</v>
      </c>
    </row>
    <row r="30" spans="1:1" x14ac:dyDescent="0.2">
      <c r="A30" t="s">
        <v>25</v>
      </c>
    </row>
    <row r="31" spans="1:1" x14ac:dyDescent="0.2">
      <c r="A31" t="s">
        <v>26</v>
      </c>
    </row>
    <row r="32" spans="1:1" x14ac:dyDescent="0.2">
      <c r="A32" t="s">
        <v>27</v>
      </c>
    </row>
    <row r="33" spans="1:1" x14ac:dyDescent="0.2">
      <c r="A33" t="s">
        <v>28</v>
      </c>
    </row>
    <row r="34" spans="1:1" x14ac:dyDescent="0.2">
      <c r="A34" t="s">
        <v>29</v>
      </c>
    </row>
    <row r="35" spans="1:1" x14ac:dyDescent="0.2">
      <c r="A35" t="s">
        <v>30</v>
      </c>
    </row>
    <row r="36" spans="1:1" x14ac:dyDescent="0.2">
      <c r="A36" t="s">
        <v>31</v>
      </c>
    </row>
    <row r="37" spans="1:1" x14ac:dyDescent="0.2">
      <c r="A37" t="s">
        <v>32</v>
      </c>
    </row>
    <row r="38" spans="1:1" x14ac:dyDescent="0.2">
      <c r="A38" t="s">
        <v>33</v>
      </c>
    </row>
    <row r="39" spans="1:1" x14ac:dyDescent="0.2">
      <c r="A39" t="s">
        <v>34</v>
      </c>
    </row>
    <row r="40" spans="1:1" x14ac:dyDescent="0.2">
      <c r="A40" t="s">
        <v>35</v>
      </c>
    </row>
    <row r="41" spans="1:1" x14ac:dyDescent="0.2">
      <c r="A41" t="s">
        <v>36</v>
      </c>
    </row>
    <row r="42" spans="1:1" x14ac:dyDescent="0.2">
      <c r="A42" t="s">
        <v>37</v>
      </c>
    </row>
    <row r="43" spans="1:1" x14ac:dyDescent="0.2">
      <c r="A43" t="s">
        <v>38</v>
      </c>
    </row>
    <row r="44" spans="1:1" x14ac:dyDescent="0.2">
      <c r="A44" t="s">
        <v>39</v>
      </c>
    </row>
    <row r="45" spans="1:1" x14ac:dyDescent="0.2">
      <c r="A45" t="s">
        <v>40</v>
      </c>
    </row>
    <row r="46" spans="1:1" x14ac:dyDescent="0.2">
      <c r="A46" t="s">
        <v>41</v>
      </c>
    </row>
    <row r="47" spans="1:1" x14ac:dyDescent="0.2">
      <c r="A47" t="s">
        <v>42</v>
      </c>
    </row>
    <row r="48" spans="1:1" x14ac:dyDescent="0.2">
      <c r="A48" t="s">
        <v>43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3:AN58"/>
  <sheetViews>
    <sheetView topLeftCell="Y1" workbookViewId="0">
      <selection activeCell="AJ3" sqref="AJ3"/>
    </sheetView>
  </sheetViews>
  <sheetFormatPr baseColWidth="10" defaultRowHeight="12.75" x14ac:dyDescent="0.2"/>
  <cols>
    <col min="1" max="1" width="12.85546875" bestFit="1" customWidth="1"/>
    <col min="2" max="2" width="28.7109375" bestFit="1" customWidth="1"/>
    <col min="3" max="3" width="28.7109375" customWidth="1"/>
    <col min="4" max="4" width="28.7109375" bestFit="1" customWidth="1"/>
    <col min="5" max="5" width="48" bestFit="1" customWidth="1"/>
    <col min="6" max="6" width="12.7109375" bestFit="1" customWidth="1"/>
    <col min="7" max="7" width="14" bestFit="1" customWidth="1"/>
    <col min="8" max="8" width="11.7109375" customWidth="1"/>
  </cols>
  <sheetData>
    <row r="3" spans="1:40" x14ac:dyDescent="0.2">
      <c r="A3">
        <v>1</v>
      </c>
      <c r="B3">
        <f>LEN(Basis!A4)</f>
        <v>633</v>
      </c>
      <c r="C3" t="str">
        <f>LEFT(Basis!A4,FIND(";",Basis!A4)-1)</f>
        <v>Kundengruppe</v>
      </c>
      <c r="D3" t="str">
        <f>LEFT(RIGHT(Basis!$A4,$B3-FIND("#",SUBSTITUTE(Basis!$A4,";","#",1))),FIND("#",SUBSTITUTE(Basis!$A4,";","#",2))-FIND("#",SUBSTITUTE(Basis!$A4,";","#",1))-1)</f>
        <v>Kategorie des Finanzinstruments</v>
      </c>
      <c r="E3" t="str">
        <f>LEFT(RIGHT(Basis!$A4,$B3-FIND("#",SUBSTITUTE(Basis!$A4,";","#",2))),FIND("#",SUBSTITUTE(Basis!$A4,";","#",3))-FIND("#",SUBSTITUTE(Basis!$A4,";","#",2))-1)</f>
        <v>Durchschnittlich &lt;1 Handelsgeschaeft pro Geschaefttag</v>
      </c>
      <c r="F3" t="str">
        <f>LEFT(RIGHT(Basis!$A4,$B3-FIND("#",SUBSTITUTE(Basis!$A4,";","#",3))),FIND("#",SUBSTITUTE(Basis!$A4,";","#",4))-FIND("#",SUBSTITUTE(Basis!$A4,";","#",3))-1)</f>
        <v>Handelsplatz1</v>
      </c>
      <c r="G3" t="str">
        <f>LEFT(RIGHT(Basis!$A4,$B3-FIND("#",SUBSTITUTE(Basis!$A4,";","#",4))),FIND("#",SUBSTITUTE(Basis!$A4,";","#",5))-FIND("#",SUBSTITUTE(Basis!$A4,";","#",4))-1)</f>
        <v>LEI1</v>
      </c>
      <c r="H3" t="str">
        <f>LEFT(RIGHT(Basis!$A4,$B3-FIND("#",SUBSTITUTE(Basis!$A4,";","#",5))),FIND("#",SUBSTITUTE(Basis!$A4,";","#",6))-FIND("#",SUBSTITUTE(Basis!$A4,";","#",5))-1)</f>
        <v>Handelsvolumen1</v>
      </c>
      <c r="I3" t="str">
        <f>LEFT(RIGHT(Basis!$A4,$B3-FIND("#",SUBSTITUTE(Basis!$A4,";","#",6))),FIND("#",SUBSTITUTE(Basis!$A4,";","#",7))-FIND("#",SUBSTITUTE(Basis!$A4,";","#",6))-1)</f>
        <v>Auftraege1</v>
      </c>
      <c r="J3" t="str">
        <f>LEFT(RIGHT(Basis!$A4,$B3-FIND("#",SUBSTITUTE(Basis!$A4,";","#",7))),FIND("#",SUBSTITUTE(Basis!$A4,";","#",8))-FIND("#",SUBSTITUTE(Basis!$A4,";","#",7))-1)</f>
        <v>passive Auftraege1</v>
      </c>
      <c r="K3" t="str">
        <f>LEFT(RIGHT(Basis!$A4,$B3-FIND("#",SUBSTITUTE(Basis!$A4,";","#",8))),FIND("#",SUBSTITUTE(Basis!$A4,";","#",9))-FIND("#",SUBSTITUTE(Basis!$A4,";","#",8))-1)</f>
        <v>aggressive Auftraege1</v>
      </c>
      <c r="L3" t="str">
        <f>LEFT(RIGHT(Basis!$A4,$B3-FIND("#",SUBSTITUTE(Basis!$A4,";","#",9))),FIND("#",SUBSTITUTE(Basis!$A4,";","#",10))-FIND("#",SUBSTITUTE(Basis!$A4,";","#",9))-1)</f>
        <v>gelenkte Auftraege1</v>
      </c>
      <c r="M3" t="str">
        <f>LEFT(RIGHT(Basis!$A4,$B3-FIND("#",SUBSTITUTE(Basis!$A4,";","#",10))),FIND("#",SUBSTITUTE(Basis!$A4,";","#",11))-FIND("#",SUBSTITUTE(Basis!$A4,";","#",10))-1)</f>
        <v>Handelsplatz2</v>
      </c>
      <c r="N3" t="str">
        <f>LEFT(RIGHT(Basis!$A4,$B3-FIND("#",SUBSTITUTE(Basis!$A4,";","#",11))),FIND("#",SUBSTITUTE(Basis!$A4,";","#",12))-FIND("#",SUBSTITUTE(Basis!$A4,";","#",11))-1)</f>
        <v>LEI2</v>
      </c>
      <c r="O3" t="str">
        <f>LEFT(RIGHT(Basis!$A4,$B3-FIND("#",SUBSTITUTE(Basis!$A4,";","#",12))),FIND("#",SUBSTITUTE(Basis!$A4,";","#",13))-FIND("#",SUBSTITUTE(Basis!$A4,";","#",12))-1)</f>
        <v>Handelsvolumen2</v>
      </c>
      <c r="P3" t="str">
        <f>LEFT(RIGHT(Basis!$A4,$B3-FIND("#",SUBSTITUTE(Basis!$A4,";","#",13))),FIND("#",SUBSTITUTE(Basis!$A4,";","#",14))-FIND("#",SUBSTITUTE(Basis!$A4,";","#",13))-1)</f>
        <v>Auftraege2</v>
      </c>
      <c r="Q3" t="str">
        <f>LEFT(RIGHT(Basis!$A4,$B3-FIND("#",SUBSTITUTE(Basis!$A4,";","#",14))),FIND("#",SUBSTITUTE(Basis!$A4,";","#",15))-FIND("#",SUBSTITUTE(Basis!$A4,";","#",14))-1)</f>
        <v>passive Auftraege2</v>
      </c>
      <c r="R3" t="str">
        <f>LEFT(RIGHT(Basis!$A4,$B3-FIND("#",SUBSTITUTE(Basis!$A4,";","#",15))),FIND("#",SUBSTITUTE(Basis!$A4,";","#",16))-FIND("#",SUBSTITUTE(Basis!$A4,";","#",15))-1)</f>
        <v>aggressive Auftraege2</v>
      </c>
      <c r="S3" t="str">
        <f>LEFT(RIGHT(Basis!$A4,$B3-FIND("#",SUBSTITUTE(Basis!$A4,";","#",16))),FIND("#",SUBSTITUTE(Basis!$A4,";","#",17))-FIND("#",SUBSTITUTE(Basis!$A4,";","#",16))-1)</f>
        <v>gelenkte Auftraege2</v>
      </c>
      <c r="T3" t="str">
        <f>LEFT(RIGHT(Basis!$A4,$B3-FIND("#",SUBSTITUTE(Basis!$A4,";","#",17))),FIND("#",SUBSTITUTE(Basis!$A4,";","#",18))-FIND("#",SUBSTITUTE(Basis!$A4,";","#",17))-1)</f>
        <v>Handelsplatz3</v>
      </c>
      <c r="U3" t="str">
        <f>LEFT(RIGHT(Basis!$A4,$B3-FIND("#",SUBSTITUTE(Basis!$A4,";","#",18))),FIND("#",SUBSTITUTE(Basis!$A4,";","#",19))-FIND("#",SUBSTITUTE(Basis!$A4,";","#",18))-1)</f>
        <v>LEI3</v>
      </c>
      <c r="V3" t="str">
        <f>LEFT(RIGHT(Basis!$A4,$B3-FIND("#",SUBSTITUTE(Basis!$A4,";","#",19))),FIND("#",SUBSTITUTE(Basis!$A4,";","#",20))-FIND("#",SUBSTITUTE(Basis!$A4,";","#",19))-1)</f>
        <v>Handelsvolumen3</v>
      </c>
      <c r="W3" t="str">
        <f>LEFT(RIGHT(Basis!$A4,$B3-FIND("#",SUBSTITUTE(Basis!$A4,";","#",20))),FIND("#",SUBSTITUTE(Basis!$A4,";","#",21))-FIND("#",SUBSTITUTE(Basis!$A4,";","#",20))-1)</f>
        <v>Auftraege3</v>
      </c>
      <c r="X3" t="str">
        <f>LEFT(RIGHT(Basis!$A4,$B3-FIND("#",SUBSTITUTE(Basis!$A4,";","#",21))),FIND("#",SUBSTITUTE(Basis!$A4,";","#",22))-FIND("#",SUBSTITUTE(Basis!$A4,";","#",21))-1)</f>
        <v>passive Auftraege3</v>
      </c>
      <c r="Y3" t="str">
        <f>LEFT(RIGHT(Basis!$A4,$B3-FIND("#",SUBSTITUTE(Basis!$A4,";","#",22))),FIND("#",SUBSTITUTE(Basis!$A4,";","#",23))-FIND("#",SUBSTITUTE(Basis!$A4,";","#",22))-1)</f>
        <v>aggressive Auftraege3</v>
      </c>
      <c r="Z3" t="str">
        <f>LEFT(RIGHT(Basis!$A4,$B3-FIND("#",SUBSTITUTE(Basis!$A4,";","#",23))),FIND("#",SUBSTITUTE(Basis!$A4,";","#",24))-FIND("#",SUBSTITUTE(Basis!$A4,";","#",23))-1)</f>
        <v>gelenkte Auftraege3</v>
      </c>
      <c r="AA3" t="str">
        <f>LEFT(RIGHT(Basis!$A4,$B3-FIND("#",SUBSTITUTE(Basis!$A4,";","#",24))),FIND("#",SUBSTITUTE(Basis!$A4,";","#",25))-FIND("#",SUBSTITUTE(Basis!$A4,";","#",24))-1)</f>
        <v>Handelsplatz4</v>
      </c>
      <c r="AB3" t="str">
        <f>LEFT(RIGHT(Basis!$A4,$B3-FIND("#",SUBSTITUTE(Basis!$A4,";","#",25))),FIND("#",SUBSTITUTE(Basis!$A4,";","#",26))-FIND("#",SUBSTITUTE(Basis!$A4,";","#",25))-1)</f>
        <v>LEI4</v>
      </c>
      <c r="AC3" t="str">
        <f>LEFT(RIGHT(Basis!$A4,$B3-FIND("#",SUBSTITUTE(Basis!$A4,";","#",26))),FIND("#",SUBSTITUTE(Basis!$A4,";","#",27))-FIND("#",SUBSTITUTE(Basis!$A4,";","#",26))-1)</f>
        <v>Handelsvolumen4</v>
      </c>
      <c r="AD3" t="str">
        <f>LEFT(RIGHT(Basis!$A4,$B3-FIND("#",SUBSTITUTE(Basis!$A4,";","#",27))),FIND("#",SUBSTITUTE(Basis!$A4,";","#",28))-FIND("#",SUBSTITUTE(Basis!$A4,";","#",27))-1)</f>
        <v>Auftraege4</v>
      </c>
      <c r="AE3" t="str">
        <f>LEFT(RIGHT(Basis!$A4,$B3-FIND("#",SUBSTITUTE(Basis!$A4,";","#",28))),FIND("#",SUBSTITUTE(Basis!$A4,";","#",29))-FIND("#",SUBSTITUTE(Basis!$A4,";","#",28))-1)</f>
        <v>passive Auftraege4</v>
      </c>
      <c r="AF3" t="str">
        <f>LEFT(RIGHT(Basis!$A4,$B3-FIND("#",SUBSTITUTE(Basis!$A4,";","#",29))),FIND("#",SUBSTITUTE(Basis!$A4,";","#",30))-FIND("#",SUBSTITUTE(Basis!$A4,";","#",29))-1)</f>
        <v>aggressive Auftraege4</v>
      </c>
      <c r="AG3" t="str">
        <f>LEFT(RIGHT(Basis!$A4,$B3-FIND("#",SUBSTITUTE(Basis!$A4,";","#",30))),FIND("#",SUBSTITUTE(Basis!$A4,";","#",31))-FIND("#",SUBSTITUTE(Basis!$A4,";","#",30))-1)</f>
        <v>gelenkte Auftraege4</v>
      </c>
      <c r="AH3" t="str">
        <f>LEFT(RIGHT(Basis!$A4,$B3-FIND("#",SUBSTITUTE(Basis!$A4,";","#",31))),FIND("#",SUBSTITUTE(Basis!$A4,";","#",32))-FIND("#",SUBSTITUTE(Basis!$A4,";","#",31))-1)</f>
        <v>Handelsplatz5</v>
      </c>
      <c r="AI3" t="str">
        <f>LEFT(RIGHT(Basis!$A4,$B3-FIND("#",SUBSTITUTE(Basis!$A4,";","#",32))),FIND("#",SUBSTITUTE(Basis!$A4,";","#",33))-FIND("#",SUBSTITUTE(Basis!$A4,";","#",32))-1)</f>
        <v>LEI5</v>
      </c>
      <c r="AJ3" t="str">
        <f>LEFT(RIGHT(Basis!$A4,$B3-FIND("#",SUBSTITUTE(Basis!$A4,";","#",33))),FIND("#",SUBSTITUTE(Basis!$A4,";","#",34))-FIND("#",SUBSTITUTE(Basis!$A4,";","#",33))-1)</f>
        <v>Handelsvolumen5</v>
      </c>
      <c r="AK3" t="str">
        <f>LEFT(RIGHT(Basis!$A4,$B3-FIND("#",SUBSTITUTE(Basis!$A4,";","#",34))),FIND("#",SUBSTITUTE(Basis!$A4,";","#",35))-FIND("#",SUBSTITUTE(Basis!$A4,";","#",34))-1)</f>
        <v>Auftraege5</v>
      </c>
      <c r="AL3" t="str">
        <f>LEFT(RIGHT(Basis!$A4,$B3-FIND("#",SUBSTITUTE(Basis!$A4,";","#",35))),FIND("#",SUBSTITUTE(Basis!$A4,";","#",36))-FIND("#",SUBSTITUTE(Basis!$A4,";","#",35))-1)</f>
        <v>passive Auftraege5</v>
      </c>
      <c r="AM3" t="str">
        <f>LEFT(RIGHT(Basis!$A4,$B3-FIND("#",SUBSTITUTE(Basis!$A4,";","#",36))),FIND("#",SUBSTITUTE(Basis!$A4,";","#",37))-FIND("#",SUBSTITUTE(Basis!$A4,";","#",36))-1)</f>
        <v>aggressive Auftraege5</v>
      </c>
      <c r="AN3" t="str">
        <f>RIGHT(Basis!A4,B3-FIND("#",SUBSTITUTE(Basis!$A4,";","#",37)))</f>
        <v>gelenkte Auftraege5</v>
      </c>
    </row>
    <row r="4" spans="1:40" ht="13.5" customHeight="1" x14ac:dyDescent="0.2">
      <c r="A4">
        <v>2</v>
      </c>
      <c r="B4">
        <f>LEN(Basis!A5)</f>
        <v>215</v>
      </c>
      <c r="C4" t="str">
        <f>LEFT(Basis!A5,FIND(";",Basis!A5)-1)</f>
        <v>Kleinanleger</v>
      </c>
      <c r="D4" t="str">
        <f>LEFT(RIGHT(Basis!$A5,$B4-FIND("#",SUBSTITUTE(Basis!$A5,";","#",1))),FIND("#",SUBSTITUTE(Basis!$A5,";","#",2))-FIND("#",SUBSTITUTE(Basis!$A5,";","#",1))-1)</f>
        <v>Eigenk. - Li. 5 u. 6</v>
      </c>
      <c r="E4" t="str">
        <f>LEFT(RIGHT(Basis!$A5,$B4-FIND("#",SUBSTITUTE(Basis!$A5,";","#",2))),FIND("#",SUBSTITUTE(Basis!$A5,";","#",3))-FIND("#",SUBSTITUTE(Basis!$A5,";","#",2))-1)</f>
        <v>Nein</v>
      </c>
      <c r="F4" t="str">
        <f>LEFT(RIGHT(Basis!$A5,$B4-FIND("#",SUBSTITUTE(Basis!$A5,";","#",3))),FIND("#",SUBSTITUTE(Basis!$A5,";","#",4))-FIND("#",SUBSTITUTE(Basis!$A5,";","#",3))-1)</f>
        <v>Xetra</v>
      </c>
      <c r="G4" t="str">
        <f>LEFT(RIGHT(Basis!$A5,$B4-FIND("#",SUBSTITUTE(Basis!$A5,";","#",4))),FIND("#",SUBSTITUTE(Basis!$A5,";","#",5))-FIND("#",SUBSTITUTE(Basis!$A5,";","#",4))-1)</f>
        <v>XETR</v>
      </c>
      <c r="H4" t="str">
        <f>LEFT(RIGHT(Basis!$A5,$B4-FIND("#",SUBSTITUTE(Basis!$A5,";","#",5))),FIND("#",SUBSTITUTE(Basis!$A5,";","#",6))-FIND("#",SUBSTITUTE(Basis!$A5,";","#",5))-1)</f>
        <v>82,1</v>
      </c>
      <c r="I4" t="str">
        <f>LEFT(RIGHT(Basis!$A5,$B4-FIND("#",SUBSTITUTE(Basis!$A5,";","#",6))),FIND("#",SUBSTITUTE(Basis!$A5,";","#",7))-FIND("#",SUBSTITUTE(Basis!$A5,";","#",6))-1)</f>
        <v>61,3</v>
      </c>
      <c r="J4" t="str">
        <f>LEFT(RIGHT(Basis!$A5,$B4-FIND("#",SUBSTITUTE(Basis!$A5,";","#",7))),FIND("#",SUBSTITUTE(Basis!$A5,";","#",8))-FIND("#",SUBSTITUTE(Basis!$A5,";","#",7))-1)</f>
        <v>8,8</v>
      </c>
      <c r="K4" t="str">
        <f>LEFT(RIGHT(Basis!$A5,$B4-FIND("#",SUBSTITUTE(Basis!$A5,";","#",8))),FIND("#",SUBSTITUTE(Basis!$A5,";","#",9))-FIND("#",SUBSTITUTE(Basis!$A5,";","#",8))-1)</f>
        <v>91,2</v>
      </c>
      <c r="L4" t="str">
        <f>LEFT(RIGHT(Basis!$A5,$B4-FIND("#",SUBSTITUTE(Basis!$A5,";","#",9))),FIND("#",SUBSTITUTE(Basis!$A5,";","#",10))-FIND("#",SUBSTITUTE(Basis!$A5,";","#",9))-1)</f>
        <v>4,6</v>
      </c>
      <c r="M4" t="str">
        <f>LEFT(RIGHT(Basis!$A5,$B4-FIND("#",SUBSTITUTE(Basis!$A5,";","#",10))),FIND("#",SUBSTITUTE(Basis!$A5,";","#",11))-FIND("#",SUBSTITUTE(Basis!$A5,";","#",10))-1)</f>
        <v>Frankfurt</v>
      </c>
      <c r="N4" t="str">
        <f>LEFT(RIGHT(Basis!$A5,$B4-FIND("#",SUBSTITUTE(Basis!$A5,";","#",11))),FIND("#",SUBSTITUTE(Basis!$A5,";","#",12))-FIND("#",SUBSTITUTE(Basis!$A5,";","#",11))-1)</f>
        <v>XFRA</v>
      </c>
      <c r="O4" t="str">
        <f>LEFT(RIGHT(Basis!$A5,$B4-FIND("#",SUBSTITUTE(Basis!$A5,";","#",12))),FIND("#",SUBSTITUTE(Basis!$A5,";","#",13))-FIND("#",SUBSTITUTE(Basis!$A5,";","#",12))-1)</f>
        <v>12,2</v>
      </c>
      <c r="P4" t="str">
        <f>LEFT(RIGHT(Basis!$A5,$B4-FIND("#",SUBSTITUTE(Basis!$A5,";","#",13))),FIND("#",SUBSTITUTE(Basis!$A5,";","#",14))-FIND("#",SUBSTITUTE(Basis!$A5,";","#",13))-1)</f>
        <v>28,1</v>
      </c>
      <c r="Q4" t="str">
        <f>LEFT(RIGHT(Basis!$A5,$B4-FIND("#",SUBSTITUTE(Basis!$A5,";","#",14))),FIND("#",SUBSTITUTE(Basis!$A5,";","#",15))-FIND("#",SUBSTITUTE(Basis!$A5,";","#",14))-1)</f>
        <v>10,6</v>
      </c>
      <c r="R4" t="str">
        <f>LEFT(RIGHT(Basis!$A5,$B4-FIND("#",SUBSTITUTE(Basis!$A5,";","#",15))),FIND("#",SUBSTITUTE(Basis!$A5,";","#",16))-FIND("#",SUBSTITUTE(Basis!$A5,";","#",15))-1)</f>
        <v>89,4</v>
      </c>
      <c r="S4" t="str">
        <f>LEFT(RIGHT(Basis!$A5,$B4-FIND("#",SUBSTITUTE(Basis!$A5,";","#",16))),FIND("#",SUBSTITUTE(Basis!$A5,";","#",17))-FIND("#",SUBSTITUTE(Basis!$A5,";","#",16))-1)</f>
        <v>1,9</v>
      </c>
      <c r="T4" t="str">
        <f>LEFT(RIGHT(Basis!$A5,$B4-FIND("#",SUBSTITUTE(Basis!$A5,";","#",17))),FIND("#",SUBSTITUTE(Basis!$A5,";","#",18))-FIND("#",SUBSTITUTE(Basis!$A5,";","#",17))-1)</f>
        <v>Duesseldorf</v>
      </c>
      <c r="U4" t="str">
        <f>LEFT(RIGHT(Basis!$A5,$B4-FIND("#",SUBSTITUTE(Basis!$A5,";","#",18))),FIND("#",SUBSTITUTE(Basis!$A5,";","#",19))-FIND("#",SUBSTITUTE(Basis!$A5,";","#",18))-1)</f>
        <v>XDUS</v>
      </c>
      <c r="V4" t="str">
        <f>LEFT(RIGHT(Basis!$A5,$B4-FIND("#",SUBSTITUTE(Basis!$A5,";","#",19))),FIND("#",SUBSTITUTE(Basis!$A5,";","#",20))-FIND("#",SUBSTITUTE(Basis!$A5,";","#",19))-1)</f>
        <v>2,3</v>
      </c>
      <c r="W4" t="str">
        <f>LEFT(RIGHT(Basis!$A5,$B4-FIND("#",SUBSTITUTE(Basis!$A5,";","#",20))),FIND("#",SUBSTITUTE(Basis!$A5,";","#",21))-FIND("#",SUBSTITUTE(Basis!$A5,";","#",20))-1)</f>
        <v>7,6</v>
      </c>
      <c r="X4" t="str">
        <f>LEFT(RIGHT(Basis!$A5,$B4-FIND("#",SUBSTITUTE(Basis!$A5,";","#",21))),FIND("#",SUBSTITUTE(Basis!$A5,";","#",22))-FIND("#",SUBSTITUTE(Basis!$A5,";","#",21))-1)</f>
        <v>5</v>
      </c>
      <c r="Y4" t="str">
        <f>LEFT(RIGHT(Basis!$A5,$B4-FIND("#",SUBSTITUTE(Basis!$A5,";","#",22))),FIND("#",SUBSTITUTE(Basis!$A5,";","#",23))-FIND("#",SUBSTITUTE(Basis!$A5,";","#",22))-1)</f>
        <v>95</v>
      </c>
      <c r="Z4" t="str">
        <f>LEFT(RIGHT(Basis!$A5,$B4-FIND("#",SUBSTITUTE(Basis!$A5,";","#",23))),FIND("#",SUBSTITUTE(Basis!$A5,";","#",24))-FIND("#",SUBSTITUTE(Basis!$A5,";","#",23))-1)</f>
        <v>0,1</v>
      </c>
      <c r="AA4" t="str">
        <f>LEFT(RIGHT(Basis!$A5,$B4-FIND("#",SUBSTITUTE(Basis!$A5,";","#",24))),FIND("#",SUBSTITUTE(Basis!$A5,";","#",25))-FIND("#",SUBSTITUTE(Basis!$A5,";","#",24))-1)</f>
        <v>Stuttgart</v>
      </c>
      <c r="AB4" t="str">
        <f>LEFT(RIGHT(Basis!$A5,$B4-FIND("#",SUBSTITUTE(Basis!$A5,";","#",25))),FIND("#",SUBSTITUTE(Basis!$A5,";","#",26))-FIND("#",SUBSTITUTE(Basis!$A5,";","#",25))-1)</f>
        <v>XSTU</v>
      </c>
      <c r="AC4" t="str">
        <f>LEFT(RIGHT(Basis!$A5,$B4-FIND("#",SUBSTITUTE(Basis!$A5,";","#",26))),FIND("#",SUBSTITUTE(Basis!$A5,";","#",27))-FIND("#",SUBSTITUTE(Basis!$A5,";","#",26))-1)</f>
        <v>0,9</v>
      </c>
      <c r="AD4" t="str">
        <f>LEFT(RIGHT(Basis!$A5,$B4-FIND("#",SUBSTITUTE(Basis!$A5,";","#",27))),FIND("#",SUBSTITUTE(Basis!$A5,";","#",28))-FIND("#",SUBSTITUTE(Basis!$A5,";","#",27))-1)</f>
        <v>0,7</v>
      </c>
      <c r="AE4" t="str">
        <f>LEFT(RIGHT(Basis!$A5,$B4-FIND("#",SUBSTITUTE(Basis!$A5,";","#",28))),FIND("#",SUBSTITUTE(Basis!$A5,";","#",29))-FIND("#",SUBSTITUTE(Basis!$A5,";","#",28))-1)</f>
        <v>54,6</v>
      </c>
      <c r="AF4" t="str">
        <f>LEFT(RIGHT(Basis!$A5,$B4-FIND("#",SUBSTITUTE(Basis!$A5,";","#",29))),FIND("#",SUBSTITUTE(Basis!$A5,";","#",30))-FIND("#",SUBSTITUTE(Basis!$A5,";","#",29))-1)</f>
        <v>45,4</v>
      </c>
      <c r="AG4" t="str">
        <f>LEFT(RIGHT(Basis!$A5,$B4-FIND("#",SUBSTITUTE(Basis!$A5,";","#",30))),FIND("#",SUBSTITUTE(Basis!$A5,";","#",31))-FIND("#",SUBSTITUTE(Basis!$A5,";","#",30))-1)</f>
        <v>8,5</v>
      </c>
      <c r="AH4" t="str">
        <f>LEFT(RIGHT(Basis!$A5,$B4-FIND("#",SUBSTITUTE(Basis!$A5,";","#",31))),FIND("#",SUBSTITUTE(Basis!$A5,";","#",32))-FIND("#",SUBSTITUTE(Basis!$A5,";","#",31))-1)</f>
        <v>London</v>
      </c>
      <c r="AI4" t="str">
        <f>LEFT(RIGHT(Basis!$A5,$B4-FIND("#",SUBSTITUTE(Basis!$A5,";","#",32))),FIND("#",SUBSTITUTE(Basis!$A5,";","#",33))-FIND("#",SUBSTITUTE(Basis!$A5,";","#",32))-1)</f>
        <v>XLON</v>
      </c>
      <c r="AJ4" t="str">
        <f>LEFT(RIGHT(Basis!$A5,$B4-FIND("#",SUBSTITUTE(Basis!$A5,";","#",33))),FIND("#",SUBSTITUTE(Basis!$A5,";","#",34))-FIND("#",SUBSTITUTE(Basis!$A5,";","#",33))-1)</f>
        <v>0,7</v>
      </c>
      <c r="AK4" t="str">
        <f>LEFT(RIGHT(Basis!$A5,$B4-FIND("#",SUBSTITUTE(Basis!$A5,";","#",34))),FIND("#",SUBSTITUTE(Basis!$A5,";","#",35))-FIND("#",SUBSTITUTE(Basis!$A5,";","#",34))-1)</f>
        <v>1,4</v>
      </c>
      <c r="AL4" t="str">
        <f>LEFT(RIGHT(Basis!$A5,$B4-FIND("#",SUBSTITUTE(Basis!$A5,";","#",35))),FIND("#",SUBSTITUTE(Basis!$A5,";","#",36))-FIND("#",SUBSTITUTE(Basis!$A5,";","#",35))-1)</f>
        <v>2,7</v>
      </c>
      <c r="AM4" t="str">
        <f>LEFT(RIGHT(Basis!$A5,$B4-FIND("#",SUBSTITUTE(Basis!$A5,";","#",36))),FIND("#",SUBSTITUTE(Basis!$A5,";","#",37))-FIND("#",SUBSTITUTE(Basis!$A5,";","#",36))-1)</f>
        <v>97,3</v>
      </c>
      <c r="AN4" t="str">
        <f>RIGHT(Basis!A5,B4-FIND("#",SUBSTITUTE(Basis!$A5,";","#",37)))</f>
        <v>4,5</v>
      </c>
    </row>
    <row r="5" spans="1:40" ht="13.5" customHeight="1" x14ac:dyDescent="0.2">
      <c r="A5">
        <v>3</v>
      </c>
      <c r="B5">
        <f>LEN(Basis!A6)</f>
        <v>213</v>
      </c>
      <c r="C5" t="str">
        <f>LEFT(Basis!A6,FIND(";",Basis!A6)-1)</f>
        <v>Kleinanleger</v>
      </c>
      <c r="D5" t="str">
        <f>LEFT(RIGHT(Basis!$A6,$B5-FIND("#",SUBSTITUTE(Basis!$A6,";","#",1))),FIND("#",SUBSTITUTE(Basis!$A6,";","#",2))-FIND("#",SUBSTITUTE(Basis!$A6,";","#",1))-1)</f>
        <v>Eigenk. - Li. 3 u. 4</v>
      </c>
      <c r="E5" t="str">
        <f>LEFT(RIGHT(Basis!$A6,$B5-FIND("#",SUBSTITUTE(Basis!$A6,";","#",2))),FIND("#",SUBSTITUTE(Basis!$A6,";","#",3))-FIND("#",SUBSTITUTE(Basis!$A6,";","#",2))-1)</f>
        <v>Nein</v>
      </c>
      <c r="F5" t="str">
        <f>LEFT(RIGHT(Basis!$A6,$B5-FIND("#",SUBSTITUTE(Basis!$A6,";","#",3))),FIND("#",SUBSTITUTE(Basis!$A6,";","#",4))-FIND("#",SUBSTITUTE(Basis!$A6,";","#",3))-1)</f>
        <v>Xetra</v>
      </c>
      <c r="G5" t="str">
        <f>LEFT(RIGHT(Basis!$A6,$B5-FIND("#",SUBSTITUTE(Basis!$A6,";","#",4))),FIND("#",SUBSTITUTE(Basis!$A6,";","#",5))-FIND("#",SUBSTITUTE(Basis!$A6,";","#",4))-1)</f>
        <v>XETR</v>
      </c>
      <c r="H5" t="str">
        <f>LEFT(RIGHT(Basis!$A6,$B5-FIND("#",SUBSTITUTE(Basis!$A6,";","#",5))),FIND("#",SUBSTITUTE(Basis!$A6,";","#",6))-FIND("#",SUBSTITUTE(Basis!$A6,";","#",5))-1)</f>
        <v>62,4</v>
      </c>
      <c r="I5" t="str">
        <f>LEFT(RIGHT(Basis!$A6,$B5-FIND("#",SUBSTITUTE(Basis!$A6,";","#",6))),FIND("#",SUBSTITUTE(Basis!$A6,";","#",7))-FIND("#",SUBSTITUTE(Basis!$A6,";","#",6))-1)</f>
        <v>66,8</v>
      </c>
      <c r="J5" t="str">
        <f>LEFT(RIGHT(Basis!$A6,$B5-FIND("#",SUBSTITUTE(Basis!$A6,";","#",7))),FIND("#",SUBSTITUTE(Basis!$A6,";","#",8))-FIND("#",SUBSTITUTE(Basis!$A6,";","#",7))-1)</f>
        <v>15,7</v>
      </c>
      <c r="K5" t="str">
        <f>LEFT(RIGHT(Basis!$A6,$B5-FIND("#",SUBSTITUTE(Basis!$A6,";","#",8))),FIND("#",SUBSTITUTE(Basis!$A6,";","#",9))-FIND("#",SUBSTITUTE(Basis!$A6,";","#",8))-1)</f>
        <v>84,3</v>
      </c>
      <c r="L5" t="str">
        <f>LEFT(RIGHT(Basis!$A6,$B5-FIND("#",SUBSTITUTE(Basis!$A6,";","#",9))),FIND("#",SUBSTITUTE(Basis!$A6,";","#",10))-FIND("#",SUBSTITUTE(Basis!$A6,";","#",9))-1)</f>
        <v>9,3</v>
      </c>
      <c r="M5" t="str">
        <f>LEFT(RIGHT(Basis!$A6,$B5-FIND("#",SUBSTITUTE(Basis!$A6,";","#",10))),FIND("#",SUBSTITUTE(Basis!$A6,";","#",11))-FIND("#",SUBSTITUTE(Basis!$A6,";","#",10))-1)</f>
        <v>Frankfurt</v>
      </c>
      <c r="N5" t="str">
        <f>LEFT(RIGHT(Basis!$A6,$B5-FIND("#",SUBSTITUTE(Basis!$A6,";","#",11))),FIND("#",SUBSTITUTE(Basis!$A6,";","#",12))-FIND("#",SUBSTITUTE(Basis!$A6,";","#",11))-1)</f>
        <v>XFRA</v>
      </c>
      <c r="O5" t="str">
        <f>LEFT(RIGHT(Basis!$A6,$B5-FIND("#",SUBSTITUTE(Basis!$A6,";","#",12))),FIND("#",SUBSTITUTE(Basis!$A6,";","#",13))-FIND("#",SUBSTITUTE(Basis!$A6,";","#",12))-1)</f>
        <v>29,6</v>
      </c>
      <c r="P5" t="str">
        <f>LEFT(RIGHT(Basis!$A6,$B5-FIND("#",SUBSTITUTE(Basis!$A6,";","#",13))),FIND("#",SUBSTITUTE(Basis!$A6,";","#",14))-FIND("#",SUBSTITUTE(Basis!$A6,";","#",13))-1)</f>
        <v>26,5</v>
      </c>
      <c r="Q5" t="str">
        <f>LEFT(RIGHT(Basis!$A6,$B5-FIND("#",SUBSTITUTE(Basis!$A6,";","#",14))),FIND("#",SUBSTITUTE(Basis!$A6,";","#",15))-FIND("#",SUBSTITUTE(Basis!$A6,";","#",14))-1)</f>
        <v>30,2</v>
      </c>
      <c r="R5" t="str">
        <f>LEFT(RIGHT(Basis!$A6,$B5-FIND("#",SUBSTITUTE(Basis!$A6,";","#",15))),FIND("#",SUBSTITUTE(Basis!$A6,";","#",16))-FIND("#",SUBSTITUTE(Basis!$A6,";","#",15))-1)</f>
        <v>69,8</v>
      </c>
      <c r="S5" t="str">
        <f>LEFT(RIGHT(Basis!$A6,$B5-FIND("#",SUBSTITUTE(Basis!$A6,";","#",16))),FIND("#",SUBSTITUTE(Basis!$A6,";","#",17))-FIND("#",SUBSTITUTE(Basis!$A6,";","#",16))-1)</f>
        <v>3,4</v>
      </c>
      <c r="T5" t="str">
        <f>LEFT(RIGHT(Basis!$A6,$B5-FIND("#",SUBSTITUTE(Basis!$A6,";","#",17))),FIND("#",SUBSTITUTE(Basis!$A6,";","#",18))-FIND("#",SUBSTITUTE(Basis!$A6,";","#",17))-1)</f>
        <v>New York</v>
      </c>
      <c r="U5" t="str">
        <f>LEFT(RIGHT(Basis!$A6,$B5-FIND("#",SUBSTITUTE(Basis!$A6,";","#",18))),FIND("#",SUBSTITUTE(Basis!$A6,";","#",19))-FIND("#",SUBSTITUTE(Basis!$A6,";","#",18))-1)</f>
        <v>XNYS</v>
      </c>
      <c r="V5" t="str">
        <f>LEFT(RIGHT(Basis!$A6,$B5-FIND("#",SUBSTITUTE(Basis!$A6,";","#",19))),FIND("#",SUBSTITUTE(Basis!$A6,";","#",20))-FIND("#",SUBSTITUTE(Basis!$A6,";","#",19))-1)</f>
        <v>3,3</v>
      </c>
      <c r="W5" t="str">
        <f>LEFT(RIGHT(Basis!$A6,$B5-FIND("#",SUBSTITUTE(Basis!$A6,";","#",20))),FIND("#",SUBSTITUTE(Basis!$A6,";","#",21))-FIND("#",SUBSTITUTE(Basis!$A6,";","#",20))-1)</f>
        <v>1</v>
      </c>
      <c r="X5" t="str">
        <f>LEFT(RIGHT(Basis!$A6,$B5-FIND("#",SUBSTITUTE(Basis!$A6,";","#",21))),FIND("#",SUBSTITUTE(Basis!$A6,";","#",22))-FIND("#",SUBSTITUTE(Basis!$A6,";","#",21))-1)</f>
        <v>6,2</v>
      </c>
      <c r="Y5" t="str">
        <f>LEFT(RIGHT(Basis!$A6,$B5-FIND("#",SUBSTITUTE(Basis!$A6,";","#",22))),FIND("#",SUBSTITUTE(Basis!$A6,";","#",23))-FIND("#",SUBSTITUTE(Basis!$A6,";","#",22))-1)</f>
        <v>93,8</v>
      </c>
      <c r="Z5" t="str">
        <f>LEFT(RIGHT(Basis!$A6,$B5-FIND("#",SUBSTITUTE(Basis!$A6,";","#",23))),FIND("#",SUBSTITUTE(Basis!$A6,";","#",24))-FIND("#",SUBSTITUTE(Basis!$A6,";","#",23))-1)</f>
        <v>17,5</v>
      </c>
      <c r="AA5" t="str">
        <f>LEFT(RIGHT(Basis!$A6,$B5-FIND("#",SUBSTITUTE(Basis!$A6,";","#",24))),FIND("#",SUBSTITUTE(Basis!$A6,";","#",25))-FIND("#",SUBSTITUTE(Basis!$A6,";","#",24))-1)</f>
        <v>Stuttgart</v>
      </c>
      <c r="AB5" t="str">
        <f>LEFT(RIGHT(Basis!$A6,$B5-FIND("#",SUBSTITUTE(Basis!$A6,";","#",25))),FIND("#",SUBSTITUTE(Basis!$A6,";","#",26))-FIND("#",SUBSTITUTE(Basis!$A6,";","#",25))-1)</f>
        <v>XSTU</v>
      </c>
      <c r="AC5" t="str">
        <f>LEFT(RIGHT(Basis!$A6,$B5-FIND("#",SUBSTITUTE(Basis!$A6,";","#",26))),FIND("#",SUBSTITUTE(Basis!$A6,";","#",27))-FIND("#",SUBSTITUTE(Basis!$A6,";","#",26))-1)</f>
        <v>3,3</v>
      </c>
      <c r="AD5" t="str">
        <f>LEFT(RIGHT(Basis!$A6,$B5-FIND("#",SUBSTITUTE(Basis!$A6,";","#",27))),FIND("#",SUBSTITUTE(Basis!$A6,";","#",28))-FIND("#",SUBSTITUTE(Basis!$A6,";","#",27))-1)</f>
        <v>1,6</v>
      </c>
      <c r="AE5" t="str">
        <f>LEFT(RIGHT(Basis!$A6,$B5-FIND("#",SUBSTITUTE(Basis!$A6,";","#",28))),FIND("#",SUBSTITUTE(Basis!$A6,";","#",29))-FIND("#",SUBSTITUTE(Basis!$A6,";","#",28))-1)</f>
        <v>44,9</v>
      </c>
      <c r="AF5" t="str">
        <f>LEFT(RIGHT(Basis!$A6,$B5-FIND("#",SUBSTITUTE(Basis!$A6,";","#",29))),FIND("#",SUBSTITUTE(Basis!$A6,";","#",30))-FIND("#",SUBSTITUTE(Basis!$A6,";","#",29))-1)</f>
        <v>55,1</v>
      </c>
      <c r="AG5" t="str">
        <f>LEFT(RIGHT(Basis!$A6,$B5-FIND("#",SUBSTITUTE(Basis!$A6,";","#",30))),FIND("#",SUBSTITUTE(Basis!$A6,";","#",31))-FIND("#",SUBSTITUTE(Basis!$A6,";","#",30))-1)</f>
        <v>9,6</v>
      </c>
      <c r="AH5" t="str">
        <f>LEFT(RIGHT(Basis!$A6,$B5-FIND("#",SUBSTITUTE(Basis!$A6,";","#",31))),FIND("#",SUBSTITUTE(Basis!$A6,";","#",32))-FIND("#",SUBSTITUTE(Basis!$A6,";","#",31))-1)</f>
        <v>London</v>
      </c>
      <c r="AI5" t="str">
        <f>LEFT(RIGHT(Basis!$A6,$B5-FIND("#",SUBSTITUTE(Basis!$A6,";","#",32))),FIND("#",SUBSTITUTE(Basis!$A6,";","#",33))-FIND("#",SUBSTITUTE(Basis!$A6,";","#",32))-1)</f>
        <v>XLON</v>
      </c>
      <c r="AJ5" t="str">
        <f>LEFT(RIGHT(Basis!$A6,$B5-FIND("#",SUBSTITUTE(Basis!$A6,";","#",33))),FIND("#",SUBSTITUTE(Basis!$A6,";","#",34))-FIND("#",SUBSTITUTE(Basis!$A6,";","#",33))-1)</f>
        <v>0,7</v>
      </c>
      <c r="AK5" t="str">
        <f>LEFT(RIGHT(Basis!$A6,$B5-FIND("#",SUBSTITUTE(Basis!$A6,";","#",34))),FIND("#",SUBSTITUTE(Basis!$A6,";","#",35))-FIND("#",SUBSTITUTE(Basis!$A6,";","#",34))-1)</f>
        <v>3,8</v>
      </c>
      <c r="AL5" t="str">
        <f>LEFT(RIGHT(Basis!$A6,$B5-FIND("#",SUBSTITUTE(Basis!$A6,";","#",35))),FIND("#",SUBSTITUTE(Basis!$A6,";","#",36))-FIND("#",SUBSTITUTE(Basis!$A6,";","#",35))-1)</f>
        <v>0</v>
      </c>
      <c r="AM5" t="str">
        <f>LEFT(RIGHT(Basis!$A6,$B5-FIND("#",SUBSTITUTE(Basis!$A6,";","#",36))),FIND("#",SUBSTITUTE(Basis!$A6,";","#",37))-FIND("#",SUBSTITUTE(Basis!$A6,";","#",36))-1)</f>
        <v>100</v>
      </c>
      <c r="AN5" t="str">
        <f>RIGHT(Basis!A6,B5-FIND("#",SUBSTITUTE(Basis!$A6,";","#",37)))</f>
        <v>0,5</v>
      </c>
    </row>
    <row r="6" spans="1:40" ht="13.5" customHeight="1" x14ac:dyDescent="0.2">
      <c r="A6">
        <v>4</v>
      </c>
      <c r="B6">
        <f>LEN(Basis!A7)</f>
        <v>223</v>
      </c>
      <c r="C6" t="str">
        <f>LEFT(Basis!A7,FIND(";",Basis!A7)-1)</f>
        <v>Kleinanleger</v>
      </c>
      <c r="D6" t="str">
        <f>LEFT(RIGHT(Basis!$A7,$B6-FIND("#",SUBSTITUTE(Basis!$A7,";","#",1))),FIND("#",SUBSTITUTE(Basis!$A7,";","#",2))-FIND("#",SUBSTITUTE(Basis!$A7,";","#",1))-1)</f>
        <v>Eigenk. - Li. 1 u. 2</v>
      </c>
      <c r="E6" t="str">
        <f>LEFT(RIGHT(Basis!$A7,$B6-FIND("#",SUBSTITUTE(Basis!$A7,";","#",2))),FIND("#",SUBSTITUTE(Basis!$A7,";","#",3))-FIND("#",SUBSTITUTE(Basis!$A7,";","#",2))-1)</f>
        <v>Nein</v>
      </c>
      <c r="F6" t="str">
        <f>LEFT(RIGHT(Basis!$A7,$B6-FIND("#",SUBSTITUTE(Basis!$A7,";","#",3))),FIND("#",SUBSTITUTE(Basis!$A7,";","#",4))-FIND("#",SUBSTITUTE(Basis!$A7,";","#",3))-1)</f>
        <v>Frankfurt</v>
      </c>
      <c r="G6" t="str">
        <f>LEFT(RIGHT(Basis!$A7,$B6-FIND("#",SUBSTITUTE(Basis!$A7,";","#",4))),FIND("#",SUBSTITUTE(Basis!$A7,";","#",5))-FIND("#",SUBSTITUTE(Basis!$A7,";","#",4))-1)</f>
        <v>XFRA</v>
      </c>
      <c r="H6" t="str">
        <f>LEFT(RIGHT(Basis!$A7,$B6-FIND("#",SUBSTITUTE(Basis!$A7,";","#",5))),FIND("#",SUBSTITUTE(Basis!$A7,";","#",6))-FIND("#",SUBSTITUTE(Basis!$A7,";","#",5))-1)</f>
        <v>39,1</v>
      </c>
      <c r="I6" t="str">
        <f>LEFT(RIGHT(Basis!$A7,$B6-FIND("#",SUBSTITUTE(Basis!$A7,";","#",6))),FIND("#",SUBSTITUTE(Basis!$A7,";","#",7))-FIND("#",SUBSTITUTE(Basis!$A7,";","#",6))-1)</f>
        <v>50,6</v>
      </c>
      <c r="J6" t="str">
        <f>LEFT(RIGHT(Basis!$A7,$B6-FIND("#",SUBSTITUTE(Basis!$A7,";","#",7))),FIND("#",SUBSTITUTE(Basis!$A7,";","#",8))-FIND("#",SUBSTITUTE(Basis!$A7,";","#",7))-1)</f>
        <v>39,4</v>
      </c>
      <c r="K6" t="str">
        <f>LEFT(RIGHT(Basis!$A7,$B6-FIND("#",SUBSTITUTE(Basis!$A7,";","#",8))),FIND("#",SUBSTITUTE(Basis!$A7,";","#",9))-FIND("#",SUBSTITUTE(Basis!$A7,";","#",8))-1)</f>
        <v>60,6</v>
      </c>
      <c r="L6" t="str">
        <f>LEFT(RIGHT(Basis!$A7,$B6-FIND("#",SUBSTITUTE(Basis!$A7,";","#",9))),FIND("#",SUBSTITUTE(Basis!$A7,";","#",10))-FIND("#",SUBSTITUTE(Basis!$A7,";","#",9))-1)</f>
        <v>5,1</v>
      </c>
      <c r="M6" t="str">
        <f>LEFT(RIGHT(Basis!$A7,$B6-FIND("#",SUBSTITUTE(Basis!$A7,";","#",10))),FIND("#",SUBSTITUTE(Basis!$A7,";","#",11))-FIND("#",SUBSTITUTE(Basis!$A7,";","#",10))-1)</f>
        <v>New York</v>
      </c>
      <c r="N6" t="str">
        <f>LEFT(RIGHT(Basis!$A7,$B6-FIND("#",SUBSTITUTE(Basis!$A7,";","#",11))),FIND("#",SUBSTITUTE(Basis!$A7,";","#",12))-FIND("#",SUBSTITUTE(Basis!$A7,";","#",11))-1)</f>
        <v>XNYS</v>
      </c>
      <c r="O6" t="str">
        <f>LEFT(RIGHT(Basis!$A7,$B6-FIND("#",SUBSTITUTE(Basis!$A7,";","#",12))),FIND("#",SUBSTITUTE(Basis!$A7,";","#",13))-FIND("#",SUBSTITUTE(Basis!$A7,";","#",12))-1)</f>
        <v>32,5</v>
      </c>
      <c r="P6" t="str">
        <f>LEFT(RIGHT(Basis!$A7,$B6-FIND("#",SUBSTITUTE(Basis!$A7,";","#",13))),FIND("#",SUBSTITUTE(Basis!$A7,";","#",14))-FIND("#",SUBSTITUTE(Basis!$A7,";","#",13))-1)</f>
        <v>18,7</v>
      </c>
      <c r="Q6" t="str">
        <f>LEFT(RIGHT(Basis!$A7,$B6-FIND("#",SUBSTITUTE(Basis!$A7,";","#",14))),FIND("#",SUBSTITUTE(Basis!$A7,";","#",15))-FIND("#",SUBSTITUTE(Basis!$A7,";","#",14))-1)</f>
        <v>8,8</v>
      </c>
      <c r="R6" t="str">
        <f>LEFT(RIGHT(Basis!$A7,$B6-FIND("#",SUBSTITUTE(Basis!$A7,";","#",15))),FIND("#",SUBSTITUTE(Basis!$A7,";","#",16))-FIND("#",SUBSTITUTE(Basis!$A7,";","#",15))-1)</f>
        <v>91,2</v>
      </c>
      <c r="S6" t="str">
        <f>LEFT(RIGHT(Basis!$A7,$B6-FIND("#",SUBSTITUTE(Basis!$A7,";","#",16))),FIND("#",SUBSTITUTE(Basis!$A7,";","#",17))-FIND("#",SUBSTITUTE(Basis!$A7,";","#",16))-1)</f>
        <v>11,4</v>
      </c>
      <c r="T6" t="str">
        <f>LEFT(RIGHT(Basis!$A7,$B6-FIND("#",SUBSTITUTE(Basis!$A7,";","#",17))),FIND("#",SUBSTITUTE(Basis!$A7,";","#",18))-FIND("#",SUBSTITUTE(Basis!$A7,";","#",17))-1)</f>
        <v>Xetra</v>
      </c>
      <c r="U6" t="str">
        <f>LEFT(RIGHT(Basis!$A7,$B6-FIND("#",SUBSTITUTE(Basis!$A7,";","#",18))),FIND("#",SUBSTITUTE(Basis!$A7,";","#",19))-FIND("#",SUBSTITUTE(Basis!$A7,";","#",18))-1)</f>
        <v>XETR</v>
      </c>
      <c r="V6" t="str">
        <f>LEFT(RIGHT(Basis!$A7,$B6-FIND("#",SUBSTITUTE(Basis!$A7,";","#",19))),FIND("#",SUBSTITUTE(Basis!$A7,";","#",20))-FIND("#",SUBSTITUTE(Basis!$A7,";","#",19))-1)</f>
        <v>21,6</v>
      </c>
      <c r="W6" t="str">
        <f>LEFT(RIGHT(Basis!$A7,$B6-FIND("#",SUBSTITUTE(Basis!$A7,";","#",20))),FIND("#",SUBSTITUTE(Basis!$A7,";","#",21))-FIND("#",SUBSTITUTE(Basis!$A7,";","#",20))-1)</f>
        <v>24,3</v>
      </c>
      <c r="X6" t="str">
        <f>LEFT(RIGHT(Basis!$A7,$B6-FIND("#",SUBSTITUTE(Basis!$A7,";","#",21))),FIND("#",SUBSTITUTE(Basis!$A7,";","#",22))-FIND("#",SUBSTITUTE(Basis!$A7,";","#",21))-1)</f>
        <v>50,6</v>
      </c>
      <c r="Y6" t="str">
        <f>LEFT(RIGHT(Basis!$A7,$B6-FIND("#",SUBSTITUTE(Basis!$A7,";","#",22))),FIND("#",SUBSTITUTE(Basis!$A7,";","#",23))-FIND("#",SUBSTITUTE(Basis!$A7,";","#",22))-1)</f>
        <v>49,4</v>
      </c>
      <c r="Z6" t="str">
        <f>LEFT(RIGHT(Basis!$A7,$B6-FIND("#",SUBSTITUTE(Basis!$A7,";","#",23))),FIND("#",SUBSTITUTE(Basis!$A7,";","#",24))-FIND("#",SUBSTITUTE(Basis!$A7,";","#",23))-1)</f>
        <v>29,6</v>
      </c>
      <c r="AA6" t="str">
        <f>LEFT(RIGHT(Basis!$A7,$B6-FIND("#",SUBSTITUTE(Basis!$A7,";","#",24))),FIND("#",SUBSTITUTE(Basis!$A7,";","#",25))-FIND("#",SUBSTITUTE(Basis!$A7,";","#",24))-1)</f>
        <v>Stuttgart</v>
      </c>
      <c r="AB6" t="str">
        <f>LEFT(RIGHT(Basis!$A7,$B6-FIND("#",SUBSTITUTE(Basis!$A7,";","#",25))),FIND("#",SUBSTITUTE(Basis!$A7,";","#",26))-FIND("#",SUBSTITUTE(Basis!$A7,";","#",25))-1)</f>
        <v>XSTU</v>
      </c>
      <c r="AC6" t="str">
        <f>LEFT(RIGHT(Basis!$A7,$B6-FIND("#",SUBSTITUTE(Basis!$A7,";","#",26))),FIND("#",SUBSTITUTE(Basis!$A7,";","#",27))-FIND("#",SUBSTITUTE(Basis!$A7,";","#",26))-1)</f>
        <v>4,8</v>
      </c>
      <c r="AD6" t="str">
        <f>LEFT(RIGHT(Basis!$A7,$B6-FIND("#",SUBSTITUTE(Basis!$A7,";","#",27))),FIND("#",SUBSTITUTE(Basis!$A7,";","#",28))-FIND("#",SUBSTITUTE(Basis!$A7,";","#",27))-1)</f>
        <v>4,1</v>
      </c>
      <c r="AE6" t="str">
        <f>LEFT(RIGHT(Basis!$A7,$B6-FIND("#",SUBSTITUTE(Basis!$A7,";","#",28))),FIND("#",SUBSTITUTE(Basis!$A7,";","#",29))-FIND("#",SUBSTITUTE(Basis!$A7,";","#",28))-1)</f>
        <v>51,3</v>
      </c>
      <c r="AF6" t="str">
        <f>LEFT(RIGHT(Basis!$A7,$B6-FIND("#",SUBSTITUTE(Basis!$A7,";","#",29))),FIND("#",SUBSTITUTE(Basis!$A7,";","#",30))-FIND("#",SUBSTITUTE(Basis!$A7,";","#",29))-1)</f>
        <v>48,7</v>
      </c>
      <c r="AG6" t="str">
        <f>LEFT(RIGHT(Basis!$A7,$B6-FIND("#",SUBSTITUTE(Basis!$A7,";","#",30))),FIND("#",SUBSTITUTE(Basis!$A7,";","#",31))-FIND("#",SUBSTITUTE(Basis!$A7,";","#",30))-1)</f>
        <v>8,5</v>
      </c>
      <c r="AH6" t="str">
        <f>LEFT(RIGHT(Basis!$A7,$B6-FIND("#",SUBSTITUTE(Basis!$A7,";","#",31))),FIND("#",SUBSTITUTE(Basis!$A7,";","#",32))-FIND("#",SUBSTITUTE(Basis!$A7,";","#",31))-1)</f>
        <v>Sydney</v>
      </c>
      <c r="AI6" t="str">
        <f>LEFT(RIGHT(Basis!$A7,$B6-FIND("#",SUBSTITUTE(Basis!$A7,";","#",32))),FIND("#",SUBSTITUTE(Basis!$A7,";","#",33))-FIND("#",SUBSTITUTE(Basis!$A7,";","#",32))-1)</f>
        <v>APXL</v>
      </c>
      <c r="AJ6" t="str">
        <f>LEFT(RIGHT(Basis!$A7,$B6-FIND("#",SUBSTITUTE(Basis!$A7,";","#",33))),FIND("#",SUBSTITUTE(Basis!$A7,";","#",34))-FIND("#",SUBSTITUTE(Basis!$A7,";","#",33))-1)</f>
        <v>0,8</v>
      </c>
      <c r="AK6" t="str">
        <f>LEFT(RIGHT(Basis!$A7,$B6-FIND("#",SUBSTITUTE(Basis!$A7,";","#",34))),FIND("#",SUBSTITUTE(Basis!$A7,";","#",35))-FIND("#",SUBSTITUTE(Basis!$A7,";","#",34))-1)</f>
        <v>0,2</v>
      </c>
      <c r="AL6" t="str">
        <f>LEFT(RIGHT(Basis!$A7,$B6-FIND("#",SUBSTITUTE(Basis!$A7,";","#",35))),FIND("#",SUBSTITUTE(Basis!$A7,";","#",36))-FIND("#",SUBSTITUTE(Basis!$A7,";","#",35))-1)</f>
        <v>85,7</v>
      </c>
      <c r="AM6" t="str">
        <f>LEFT(RIGHT(Basis!$A7,$B6-FIND("#",SUBSTITUTE(Basis!$A7,";","#",36))),FIND("#",SUBSTITUTE(Basis!$A7,";","#",37))-FIND("#",SUBSTITUTE(Basis!$A7,";","#",36))-1)</f>
        <v>14,3</v>
      </c>
      <c r="AN6" t="str">
        <f>RIGHT(Basis!A7,B6-FIND("#",SUBSTITUTE(Basis!$A7,";","#",37)))</f>
        <v>57,1</v>
      </c>
    </row>
    <row r="7" spans="1:40" ht="13.5" customHeight="1" x14ac:dyDescent="0.2">
      <c r="A7">
        <v>5</v>
      </c>
      <c r="B7">
        <f>LEN(Basis!A8)</f>
        <v>218</v>
      </c>
      <c r="C7" t="str">
        <f>LEFT(Basis!A8,FIND(";",Basis!A8)-1)</f>
        <v>Kleinanleger</v>
      </c>
      <c r="D7" t="str">
        <f>LEFT(RIGHT(Basis!$A8,$B7-FIND("#",SUBSTITUTE(Basis!$A8,";","#",1))),FIND("#",SUBSTITUTE(Basis!$A8,";","#",2))-FIND("#",SUBSTITUTE(Basis!$A8,";","#",1))-1)</f>
        <v>Schuldt. - Sch.v.</v>
      </c>
      <c r="E7" t="str">
        <f>LEFT(RIGHT(Basis!$A8,$B7-FIND("#",SUBSTITUTE(Basis!$A8,";","#",2))),FIND("#",SUBSTITUTE(Basis!$A8,";","#",3))-FIND("#",SUBSTITUTE(Basis!$A8,";","#",2))-1)</f>
        <v>Nein</v>
      </c>
      <c r="F7" t="str">
        <f>LEFT(RIGHT(Basis!$A8,$B7-FIND("#",SUBSTITUTE(Basis!$A8,";","#",3))),FIND("#",SUBSTITUTE(Basis!$A8,";","#",4))-FIND("#",SUBSTITUTE(Basis!$A8,";","#",3))-1)</f>
        <v>Frankfurt</v>
      </c>
      <c r="G7" t="str">
        <f>LEFT(RIGHT(Basis!$A8,$B7-FIND("#",SUBSTITUTE(Basis!$A8,";","#",4))),FIND("#",SUBSTITUTE(Basis!$A8,";","#",5))-FIND("#",SUBSTITUTE(Basis!$A8,";","#",4))-1)</f>
        <v>XFRA</v>
      </c>
      <c r="H7" t="str">
        <f>LEFT(RIGHT(Basis!$A8,$B7-FIND("#",SUBSTITUTE(Basis!$A8,";","#",5))),FIND("#",SUBSTITUTE(Basis!$A8,";","#",6))-FIND("#",SUBSTITUTE(Basis!$A8,";","#",5))-1)</f>
        <v>32,8</v>
      </c>
      <c r="I7" t="str">
        <f>LEFT(RIGHT(Basis!$A8,$B7-FIND("#",SUBSTITUTE(Basis!$A8,";","#",6))),FIND("#",SUBSTITUTE(Basis!$A8,";","#",7))-FIND("#",SUBSTITUTE(Basis!$A8,";","#",6))-1)</f>
        <v>44,5</v>
      </c>
      <c r="J7" t="str">
        <f>LEFT(RIGHT(Basis!$A8,$B7-FIND("#",SUBSTITUTE(Basis!$A8,";","#",7))),FIND("#",SUBSTITUTE(Basis!$A8,";","#",8))-FIND("#",SUBSTITUTE(Basis!$A8,";","#",7))-1)</f>
        <v>55,5</v>
      </c>
      <c r="K7" t="str">
        <f>LEFT(RIGHT(Basis!$A8,$B7-FIND("#",SUBSTITUTE(Basis!$A8,";","#",8))),FIND("#",SUBSTITUTE(Basis!$A8,";","#",9))-FIND("#",SUBSTITUTE(Basis!$A8,";","#",8))-1)</f>
        <v>44,5</v>
      </c>
      <c r="L7" t="str">
        <f>LEFT(RIGHT(Basis!$A8,$B7-FIND("#",SUBSTITUTE(Basis!$A8,";","#",9))),FIND("#",SUBSTITUTE(Basis!$A8,";","#",10))-FIND("#",SUBSTITUTE(Basis!$A8,";","#",9))-1)</f>
        <v>2,9</v>
      </c>
      <c r="M7" t="str">
        <f>LEFT(RIGHT(Basis!$A8,$B7-FIND("#",SUBSTITUTE(Basis!$A8,";","#",10))),FIND("#",SUBSTITUTE(Basis!$A8,";","#",11))-FIND("#",SUBSTITUTE(Basis!$A8,";","#",10))-1)</f>
        <v>Stuttgart</v>
      </c>
      <c r="N7" t="str">
        <f>LEFT(RIGHT(Basis!$A8,$B7-FIND("#",SUBSTITUTE(Basis!$A8,";","#",11))),FIND("#",SUBSTITUTE(Basis!$A8,";","#",12))-FIND("#",SUBSTITUTE(Basis!$A8,";","#",11))-1)</f>
        <v>XSTU</v>
      </c>
      <c r="O7" t="str">
        <f>LEFT(RIGHT(Basis!$A8,$B7-FIND("#",SUBSTITUTE(Basis!$A8,";","#",12))),FIND("#",SUBSTITUTE(Basis!$A8,";","#",13))-FIND("#",SUBSTITUTE(Basis!$A8,";","#",12))-1)</f>
        <v>31,3</v>
      </c>
      <c r="P7" t="str">
        <f>LEFT(RIGHT(Basis!$A8,$B7-FIND("#",SUBSTITUTE(Basis!$A8,";","#",13))),FIND("#",SUBSTITUTE(Basis!$A8,";","#",14))-FIND("#",SUBSTITUTE(Basis!$A8,";","#",13))-1)</f>
        <v>26</v>
      </c>
      <c r="Q7" t="str">
        <f>LEFT(RIGHT(Basis!$A8,$B7-FIND("#",SUBSTITUTE(Basis!$A8,";","#",14))),FIND("#",SUBSTITUTE(Basis!$A8,";","#",15))-FIND("#",SUBSTITUTE(Basis!$A8,";","#",14))-1)</f>
        <v>53,1</v>
      </c>
      <c r="R7" t="str">
        <f>LEFT(RIGHT(Basis!$A8,$B7-FIND("#",SUBSTITUTE(Basis!$A8,";","#",15))),FIND("#",SUBSTITUTE(Basis!$A8,";","#",16))-FIND("#",SUBSTITUTE(Basis!$A8,";","#",15))-1)</f>
        <v>46,9</v>
      </c>
      <c r="S7" t="str">
        <f>LEFT(RIGHT(Basis!$A8,$B7-FIND("#",SUBSTITUTE(Basis!$A8,";","#",16))),FIND("#",SUBSTITUTE(Basis!$A8,";","#",17))-FIND("#",SUBSTITUTE(Basis!$A8,";","#",16))-1)</f>
        <v>32,2</v>
      </c>
      <c r="T7" t="str">
        <f>LEFT(RIGHT(Basis!$A8,$B7-FIND("#",SUBSTITUTE(Basis!$A8,";","#",17))),FIND("#",SUBSTITUTE(Basis!$A8,";","#",18))-FIND("#",SUBSTITUTE(Basis!$A8,";","#",17))-1)</f>
        <v>Duesseldorf</v>
      </c>
      <c r="U7" t="str">
        <f>LEFT(RIGHT(Basis!$A8,$B7-FIND("#",SUBSTITUTE(Basis!$A8,";","#",18))),FIND("#",SUBSTITUTE(Basis!$A8,";","#",19))-FIND("#",SUBSTITUTE(Basis!$A8,";","#",18))-1)</f>
        <v>XDUS</v>
      </c>
      <c r="V7" t="str">
        <f>LEFT(RIGHT(Basis!$A8,$B7-FIND("#",SUBSTITUTE(Basis!$A8,";","#",19))),FIND("#",SUBSTITUTE(Basis!$A8,";","#",20))-FIND("#",SUBSTITUTE(Basis!$A8,";","#",19))-1)</f>
        <v>31,3</v>
      </c>
      <c r="W7" t="str">
        <f>LEFT(RIGHT(Basis!$A8,$B7-FIND("#",SUBSTITUTE(Basis!$A8,";","#",20))),FIND("#",SUBSTITUTE(Basis!$A8,";","#",21))-FIND("#",SUBSTITUTE(Basis!$A8,";","#",20))-1)</f>
        <v>26,3</v>
      </c>
      <c r="X7" t="str">
        <f>LEFT(RIGHT(Basis!$A8,$B7-FIND("#",SUBSTITUTE(Basis!$A8,";","#",21))),FIND("#",SUBSTITUTE(Basis!$A8,";","#",22))-FIND("#",SUBSTITUTE(Basis!$A8,";","#",21))-1)</f>
        <v>28,3</v>
      </c>
      <c r="Y7" t="str">
        <f>LEFT(RIGHT(Basis!$A8,$B7-FIND("#",SUBSTITUTE(Basis!$A8,";","#",22))),FIND("#",SUBSTITUTE(Basis!$A8,";","#",23))-FIND("#",SUBSTITUTE(Basis!$A8,";","#",22))-1)</f>
        <v>71,7</v>
      </c>
      <c r="Z7" t="str">
        <f>LEFT(RIGHT(Basis!$A8,$B7-FIND("#",SUBSTITUTE(Basis!$A8,";","#",23))),FIND("#",SUBSTITUTE(Basis!$A8,";","#",24))-FIND("#",SUBSTITUTE(Basis!$A8,";","#",23))-1)</f>
        <v>0,4</v>
      </c>
      <c r="AA7" t="str">
        <f>LEFT(RIGHT(Basis!$A8,$B7-FIND("#",SUBSTITUTE(Basis!$A8,";","#",24))),FIND("#",SUBSTITUTE(Basis!$A8,";","#",25))-FIND("#",SUBSTITUTE(Basis!$A8,";","#",24))-1)</f>
        <v>Berlin</v>
      </c>
      <c r="AB7" t="str">
        <f>LEFT(RIGHT(Basis!$A8,$B7-FIND("#",SUBSTITUTE(Basis!$A8,";","#",25))),FIND("#",SUBSTITUTE(Basis!$A8,";","#",26))-FIND("#",SUBSTITUTE(Basis!$A8,";","#",25))-1)</f>
        <v>XBER</v>
      </c>
      <c r="AC7" t="str">
        <f>LEFT(RIGHT(Basis!$A8,$B7-FIND("#",SUBSTITUTE(Basis!$A8,";","#",26))),FIND("#",SUBSTITUTE(Basis!$A8,";","#",27))-FIND("#",SUBSTITUTE(Basis!$A8,";","#",26))-1)</f>
        <v>2,4</v>
      </c>
      <c r="AD7" t="str">
        <f>LEFT(RIGHT(Basis!$A8,$B7-FIND("#",SUBSTITUTE(Basis!$A8,";","#",27))),FIND("#",SUBSTITUTE(Basis!$A8,";","#",28))-FIND("#",SUBSTITUTE(Basis!$A8,";","#",27))-1)</f>
        <v>2,7</v>
      </c>
      <c r="AE7" t="str">
        <f>LEFT(RIGHT(Basis!$A8,$B7-FIND("#",SUBSTITUTE(Basis!$A8,";","#",28))),FIND("#",SUBSTITUTE(Basis!$A8,";","#",29))-FIND("#",SUBSTITUTE(Basis!$A8,";","#",28))-1)</f>
        <v>60</v>
      </c>
      <c r="AF7" t="str">
        <f>LEFT(RIGHT(Basis!$A8,$B7-FIND("#",SUBSTITUTE(Basis!$A8,";","#",29))),FIND("#",SUBSTITUTE(Basis!$A8,";","#",30))-FIND("#",SUBSTITUTE(Basis!$A8,";","#",29))-1)</f>
        <v>40</v>
      </c>
      <c r="AG7" t="str">
        <f>LEFT(RIGHT(Basis!$A8,$B7-FIND("#",SUBSTITUTE(Basis!$A8,";","#",30))),FIND("#",SUBSTITUTE(Basis!$A8,";","#",31))-FIND("#",SUBSTITUTE(Basis!$A8,";","#",30))-1)</f>
        <v>60</v>
      </c>
      <c r="AH7" t="str">
        <f>LEFT(RIGHT(Basis!$A8,$B7-FIND("#",SUBSTITUTE(Basis!$A8,";","#",31))),FIND("#",SUBSTITUTE(Basis!$A8,";","#",32))-FIND("#",SUBSTITUTE(Basis!$A8,";","#",31))-1)</f>
        <v>Muenchen</v>
      </c>
      <c r="AI7" t="str">
        <f>LEFT(RIGHT(Basis!$A8,$B7-FIND("#",SUBSTITUTE(Basis!$A8,";","#",32))),FIND("#",SUBSTITUTE(Basis!$A8,";","#",33))-FIND("#",SUBSTITUTE(Basis!$A8,";","#",32))-1)</f>
        <v>XMUN</v>
      </c>
      <c r="AJ7" t="str">
        <f>LEFT(RIGHT(Basis!$A8,$B7-FIND("#",SUBSTITUTE(Basis!$A8,";","#",33))),FIND("#",SUBSTITUTE(Basis!$A8,";","#",34))-FIND("#",SUBSTITUTE(Basis!$A8,";","#",33))-1)</f>
        <v>2,2</v>
      </c>
      <c r="AK7" t="str">
        <f>LEFT(RIGHT(Basis!$A8,$B7-FIND("#",SUBSTITUTE(Basis!$A8,";","#",34))),FIND("#",SUBSTITUTE(Basis!$A8,";","#",35))-FIND("#",SUBSTITUTE(Basis!$A8,";","#",34))-1)</f>
        <v>0,5</v>
      </c>
      <c r="AL7" t="str">
        <f>LEFT(RIGHT(Basis!$A8,$B7-FIND("#",SUBSTITUTE(Basis!$A8,";","#",35))),FIND("#",SUBSTITUTE(Basis!$A8,";","#",36))-FIND("#",SUBSTITUTE(Basis!$A8,";","#",35))-1)</f>
        <v>66,7</v>
      </c>
      <c r="AM7" t="str">
        <f>LEFT(RIGHT(Basis!$A8,$B7-FIND("#",SUBSTITUTE(Basis!$A8,";","#",36))),FIND("#",SUBSTITUTE(Basis!$A8,";","#",37))-FIND("#",SUBSTITUTE(Basis!$A8,";","#",36))-1)</f>
        <v>33,3</v>
      </c>
      <c r="AN7" t="str">
        <f>RIGHT(Basis!A8,B7-FIND("#",SUBSTITUTE(Basis!$A8,";","#",37)))</f>
        <v>100</v>
      </c>
    </row>
    <row r="8" spans="1:40" ht="13.5" customHeight="1" x14ac:dyDescent="0.2">
      <c r="A8">
        <v>6</v>
      </c>
      <c r="B8">
        <f>LEN(Basis!A9)</f>
        <v>209</v>
      </c>
      <c r="C8" t="str">
        <f>LEFT(Basis!A9,FIND(";",Basis!A9)-1)</f>
        <v>Kleinanleger</v>
      </c>
      <c r="D8" t="str">
        <f>LEFT(RIGHT(Basis!$A9,$B8-FIND("#",SUBSTITUTE(Basis!$A9,";","#",1))),FIND("#",SUBSTITUTE(Basis!$A9,";","#",2))-FIND("#",SUBSTITUTE(Basis!$A9,";","#",1))-1)</f>
        <v>Schuldt. - Geldm.</v>
      </c>
      <c r="E8" t="str">
        <f>LEFT(RIGHT(Basis!$A9,$B8-FIND("#",SUBSTITUTE(Basis!$A9,";","#",2))),FIND("#",SUBSTITUTE(Basis!$A9,";","#",3))-FIND("#",SUBSTITUTE(Basis!$A9,";","#",2))-1)</f>
        <v>Ja</v>
      </c>
      <c r="F8" t="str">
        <f>LEFT(RIGHT(Basis!$A9,$B8-FIND("#",SUBSTITUTE(Basis!$A9,";","#",3))),FIND("#",SUBSTITUTE(Basis!$A9,";","#",4))-FIND("#",SUBSTITUTE(Basis!$A9,";","#",3))-1)</f>
        <v>Duesseldorf</v>
      </c>
      <c r="G8" t="str">
        <f>LEFT(RIGHT(Basis!$A9,$B8-FIND("#",SUBSTITUTE(Basis!$A9,";","#",4))),FIND("#",SUBSTITUTE(Basis!$A9,";","#",5))-FIND("#",SUBSTITUTE(Basis!$A9,";","#",4))-1)</f>
        <v>XDUS</v>
      </c>
      <c r="H8" t="str">
        <f>LEFT(RIGHT(Basis!$A9,$B8-FIND("#",SUBSTITUTE(Basis!$A9,";","#",5))),FIND("#",SUBSTITUTE(Basis!$A9,";","#",6))-FIND("#",SUBSTITUTE(Basis!$A9,";","#",5))-1)</f>
        <v>74,6</v>
      </c>
      <c r="I8" t="str">
        <f>LEFT(RIGHT(Basis!$A9,$B8-FIND("#",SUBSTITUTE(Basis!$A9,";","#",6))),FIND("#",SUBSTITUTE(Basis!$A9,";","#",7))-FIND("#",SUBSTITUTE(Basis!$A9,";","#",6))-1)</f>
        <v>66,7</v>
      </c>
      <c r="J8" t="str">
        <f>LEFT(RIGHT(Basis!$A9,$B8-FIND("#",SUBSTITUTE(Basis!$A9,";","#",7))),FIND("#",SUBSTITUTE(Basis!$A9,";","#",8))-FIND("#",SUBSTITUTE(Basis!$A9,";","#",7))-1)</f>
        <v>0</v>
      </c>
      <c r="K8" t="str">
        <f>LEFT(RIGHT(Basis!$A9,$B8-FIND("#",SUBSTITUTE(Basis!$A9,";","#",8))),FIND("#",SUBSTITUTE(Basis!$A9,";","#",9))-FIND("#",SUBSTITUTE(Basis!$A9,";","#",8))-1)</f>
        <v>100</v>
      </c>
      <c r="L8" t="str">
        <f>LEFT(RIGHT(Basis!$A9,$B8-FIND("#",SUBSTITUTE(Basis!$A9,";","#",9))),FIND("#",SUBSTITUTE(Basis!$A9,";","#",10))-FIND("#",SUBSTITUTE(Basis!$A9,";","#",9))-1)</f>
        <v>0</v>
      </c>
      <c r="M8" t="str">
        <f>LEFT(RIGHT(Basis!$A9,$B8-FIND("#",SUBSTITUTE(Basis!$A9,";","#",10))),FIND("#",SUBSTITUTE(Basis!$A9,";","#",11))-FIND("#",SUBSTITUTE(Basis!$A9,";","#",10))-1)</f>
        <v>Stuttgart</v>
      </c>
      <c r="N8" t="str">
        <f>LEFT(RIGHT(Basis!$A9,$B8-FIND("#",SUBSTITUTE(Basis!$A9,";","#",11))),FIND("#",SUBSTITUTE(Basis!$A9,";","#",12))-FIND("#",SUBSTITUTE(Basis!$A9,";","#",11))-1)</f>
        <v>XSTU</v>
      </c>
      <c r="O8" t="str">
        <f>LEFT(RIGHT(Basis!$A9,$B8-FIND("#",SUBSTITUTE(Basis!$A9,";","#",12))),FIND("#",SUBSTITUTE(Basis!$A9,";","#",13))-FIND("#",SUBSTITUTE(Basis!$A9,";","#",12))-1)</f>
        <v>25,4</v>
      </c>
      <c r="P8" t="str">
        <f>LEFT(RIGHT(Basis!$A9,$B8-FIND("#",SUBSTITUTE(Basis!$A9,";","#",13))),FIND("#",SUBSTITUTE(Basis!$A9,";","#",14))-FIND("#",SUBSTITUTE(Basis!$A9,";","#",13))-1)</f>
        <v>33,3</v>
      </c>
      <c r="Q8" t="str">
        <f>LEFT(RIGHT(Basis!$A9,$B8-FIND("#",SUBSTITUTE(Basis!$A9,";","#",14))),FIND("#",SUBSTITUTE(Basis!$A9,";","#",15))-FIND("#",SUBSTITUTE(Basis!$A9,";","#",14))-1)</f>
        <v>0</v>
      </c>
      <c r="R8" t="str">
        <f>LEFT(RIGHT(Basis!$A9,$B8-FIND("#",SUBSTITUTE(Basis!$A9,";","#",15))),FIND("#",SUBSTITUTE(Basis!$A9,";","#",16))-FIND("#",SUBSTITUTE(Basis!$A9,";","#",15))-1)</f>
        <v>100</v>
      </c>
      <c r="S8" t="str">
        <f>LEFT(RIGHT(Basis!$A9,$B8-FIND("#",SUBSTITUTE(Basis!$A9,";","#",16))),FIND("#",SUBSTITUTE(Basis!$A9,";","#",17))-FIND("#",SUBSTITUTE(Basis!$A9,";","#",16))-1)</f>
        <v>33,3</v>
      </c>
      <c r="T8" t="str">
        <f>LEFT(RIGHT(Basis!$A9,$B8-FIND("#",SUBSTITUTE(Basis!$A9,";","#",17))),FIND("#",SUBSTITUTE(Basis!$A9,";","#",18))-FIND("#",SUBSTITUTE(Basis!$A9,";","#",17))-1)</f>
        <v>----</v>
      </c>
      <c r="U8" t="str">
        <f>LEFT(RIGHT(Basis!$A9,$B8-FIND("#",SUBSTITUTE(Basis!$A9,";","#",18))),FIND("#",SUBSTITUTE(Basis!$A9,";","#",19))-FIND("#",SUBSTITUTE(Basis!$A9,";","#",18))-1)</f>
        <v>----</v>
      </c>
      <c r="V8" t="str">
        <f>LEFT(RIGHT(Basis!$A9,$B8-FIND("#",SUBSTITUTE(Basis!$A9,";","#",19))),FIND("#",SUBSTITUTE(Basis!$A9,";","#",20))-FIND("#",SUBSTITUTE(Basis!$A9,";","#",19))-1)</f>
        <v>----</v>
      </c>
      <c r="W8" t="str">
        <f>LEFT(RIGHT(Basis!$A9,$B8-FIND("#",SUBSTITUTE(Basis!$A9,";","#",20))),FIND("#",SUBSTITUTE(Basis!$A9,";","#",21))-FIND("#",SUBSTITUTE(Basis!$A9,";","#",20))-1)</f>
        <v>----</v>
      </c>
      <c r="X8" t="str">
        <f>LEFT(RIGHT(Basis!$A9,$B8-FIND("#",SUBSTITUTE(Basis!$A9,";","#",21))),FIND("#",SUBSTITUTE(Basis!$A9,";","#",22))-FIND("#",SUBSTITUTE(Basis!$A9,";","#",21))-1)</f>
        <v>----</v>
      </c>
      <c r="Y8" t="str">
        <f>LEFT(RIGHT(Basis!$A9,$B8-FIND("#",SUBSTITUTE(Basis!$A9,";","#",22))),FIND("#",SUBSTITUTE(Basis!$A9,";","#",23))-FIND("#",SUBSTITUTE(Basis!$A9,";","#",22))-1)</f>
        <v>----</v>
      </c>
      <c r="Z8" t="str">
        <f>LEFT(RIGHT(Basis!$A9,$B8-FIND("#",SUBSTITUTE(Basis!$A9,";","#",23))),FIND("#",SUBSTITUTE(Basis!$A9,";","#",24))-FIND("#",SUBSTITUTE(Basis!$A9,";","#",23))-1)</f>
        <v>----</v>
      </c>
      <c r="AA8" t="str">
        <f>LEFT(RIGHT(Basis!$A9,$B8-FIND("#",SUBSTITUTE(Basis!$A9,";","#",24))),FIND("#",SUBSTITUTE(Basis!$A9,";","#",25))-FIND("#",SUBSTITUTE(Basis!$A9,";","#",24))-1)</f>
        <v>----</v>
      </c>
      <c r="AB8" t="str">
        <f>LEFT(RIGHT(Basis!$A9,$B8-FIND("#",SUBSTITUTE(Basis!$A9,";","#",25))),FIND("#",SUBSTITUTE(Basis!$A9,";","#",26))-FIND("#",SUBSTITUTE(Basis!$A9,";","#",25))-1)</f>
        <v>----</v>
      </c>
      <c r="AC8" t="str">
        <f>LEFT(RIGHT(Basis!$A9,$B8-FIND("#",SUBSTITUTE(Basis!$A9,";","#",26))),FIND("#",SUBSTITUTE(Basis!$A9,";","#",27))-FIND("#",SUBSTITUTE(Basis!$A9,";","#",26))-1)</f>
        <v>----</v>
      </c>
      <c r="AD8" t="str">
        <f>LEFT(RIGHT(Basis!$A9,$B8-FIND("#",SUBSTITUTE(Basis!$A9,";","#",27))),FIND("#",SUBSTITUTE(Basis!$A9,";","#",28))-FIND("#",SUBSTITUTE(Basis!$A9,";","#",27))-1)</f>
        <v>----</v>
      </c>
      <c r="AE8" t="str">
        <f>LEFT(RIGHT(Basis!$A9,$B8-FIND("#",SUBSTITUTE(Basis!$A9,";","#",28))),FIND("#",SUBSTITUTE(Basis!$A9,";","#",29))-FIND("#",SUBSTITUTE(Basis!$A9,";","#",28))-1)</f>
        <v>----</v>
      </c>
      <c r="AF8" t="str">
        <f>LEFT(RIGHT(Basis!$A9,$B8-FIND("#",SUBSTITUTE(Basis!$A9,";","#",29))),FIND("#",SUBSTITUTE(Basis!$A9,";","#",30))-FIND("#",SUBSTITUTE(Basis!$A9,";","#",29))-1)</f>
        <v>----</v>
      </c>
      <c r="AG8" t="str">
        <f>LEFT(RIGHT(Basis!$A9,$B8-FIND("#",SUBSTITUTE(Basis!$A9,";","#",30))),FIND("#",SUBSTITUTE(Basis!$A9,";","#",31))-FIND("#",SUBSTITUTE(Basis!$A9,";","#",30))-1)</f>
        <v>----</v>
      </c>
      <c r="AH8" t="str">
        <f>LEFT(RIGHT(Basis!$A9,$B8-FIND("#",SUBSTITUTE(Basis!$A9,";","#",31))),FIND("#",SUBSTITUTE(Basis!$A9,";","#",32))-FIND("#",SUBSTITUTE(Basis!$A9,";","#",31))-1)</f>
        <v>----</v>
      </c>
      <c r="AI8" t="str">
        <f>LEFT(RIGHT(Basis!$A9,$B8-FIND("#",SUBSTITUTE(Basis!$A9,";","#",32))),FIND("#",SUBSTITUTE(Basis!$A9,";","#",33))-FIND("#",SUBSTITUTE(Basis!$A9,";","#",32))-1)</f>
        <v>----</v>
      </c>
      <c r="AJ8" t="str">
        <f>LEFT(RIGHT(Basis!$A9,$B8-FIND("#",SUBSTITUTE(Basis!$A9,";","#",33))),FIND("#",SUBSTITUTE(Basis!$A9,";","#",34))-FIND("#",SUBSTITUTE(Basis!$A9,";","#",33))-1)</f>
        <v>----</v>
      </c>
      <c r="AK8" t="str">
        <f>LEFT(RIGHT(Basis!$A9,$B8-FIND("#",SUBSTITUTE(Basis!$A9,";","#",34))),FIND("#",SUBSTITUTE(Basis!$A9,";","#",35))-FIND("#",SUBSTITUTE(Basis!$A9,";","#",34))-1)</f>
        <v>----</v>
      </c>
      <c r="AL8" t="str">
        <f>LEFT(RIGHT(Basis!$A9,$B8-FIND("#",SUBSTITUTE(Basis!$A9,";","#",35))),FIND("#",SUBSTITUTE(Basis!$A9,";","#",36))-FIND("#",SUBSTITUTE(Basis!$A9,";","#",35))-1)</f>
        <v>----</v>
      </c>
      <c r="AM8" t="str">
        <f>LEFT(RIGHT(Basis!$A9,$B8-FIND("#",SUBSTITUTE(Basis!$A9,";","#",36))),FIND("#",SUBSTITUTE(Basis!$A9,";","#",37))-FIND("#",SUBSTITUTE(Basis!$A9,";","#",36))-1)</f>
        <v>----</v>
      </c>
      <c r="AN8" t="str">
        <f>RIGHT(Basis!A9,B8-FIND("#",SUBSTITUTE(Basis!$A9,";","#",37)))</f>
        <v>----</v>
      </c>
    </row>
    <row r="9" spans="1:40" ht="13.5" customHeight="1" x14ac:dyDescent="0.2">
      <c r="A9">
        <v>7</v>
      </c>
      <c r="B9">
        <f>LEN(Basis!A10)</f>
        <v>210</v>
      </c>
      <c r="C9" t="str">
        <f>LEFT(Basis!A10,FIND(";",Basis!A10)-1)</f>
        <v>Kleinanleger</v>
      </c>
      <c r="D9" t="str">
        <f>LEFT(RIGHT(Basis!$A10,$B9-FIND("#",SUBSTITUTE(Basis!$A10,";","#",1))),FIND("#",SUBSTITUTE(Basis!$A10,";","#",2))-FIND("#",SUBSTITUTE(Basis!$A10,";","#",1))-1)</f>
        <v>Zinsd.: Term.u.Opt.</v>
      </c>
      <c r="E9" t="str">
        <f>LEFT(RIGHT(Basis!$A10,$B9-FIND("#",SUBSTITUTE(Basis!$A10,";","#",2))),FIND("#",SUBSTITUTE(Basis!$A10,";","#",3))-FIND("#",SUBSTITUTE(Basis!$A10,";","#",2))-1)</f>
        <v>Ja</v>
      </c>
      <c r="F9" t="str">
        <f>LEFT(RIGHT(Basis!$A10,$B9-FIND("#",SUBSTITUTE(Basis!$A10,";","#",3))),FIND("#",SUBSTITUTE(Basis!$A10,";","#",4))-FIND("#",SUBSTITUTE(Basis!$A10,";","#",3))-1)</f>
        <v>----</v>
      </c>
      <c r="G9" t="str">
        <f>LEFT(RIGHT(Basis!$A10,$B9-FIND("#",SUBSTITUTE(Basis!$A10,";","#",4))),FIND("#",SUBSTITUTE(Basis!$A10,";","#",5))-FIND("#",SUBSTITUTE(Basis!$A10,";","#",4))-1)</f>
        <v>----</v>
      </c>
      <c r="H9" t="str">
        <f>LEFT(RIGHT(Basis!$A10,$B9-FIND("#",SUBSTITUTE(Basis!$A10,";","#",5))),FIND("#",SUBSTITUTE(Basis!$A10,";","#",6))-FIND("#",SUBSTITUTE(Basis!$A10,";","#",5))-1)</f>
        <v>----</v>
      </c>
      <c r="I9" t="str">
        <f>LEFT(RIGHT(Basis!$A10,$B9-FIND("#",SUBSTITUTE(Basis!$A10,";","#",6))),FIND("#",SUBSTITUTE(Basis!$A10,";","#",7))-FIND("#",SUBSTITUTE(Basis!$A10,";","#",6))-1)</f>
        <v>----</v>
      </c>
      <c r="J9" t="str">
        <f>LEFT(RIGHT(Basis!$A10,$B9-FIND("#",SUBSTITUTE(Basis!$A10,";","#",7))),FIND("#",SUBSTITUTE(Basis!$A10,";","#",8))-FIND("#",SUBSTITUTE(Basis!$A10,";","#",7))-1)</f>
        <v>----</v>
      </c>
      <c r="K9" t="str">
        <f>LEFT(RIGHT(Basis!$A10,$B9-FIND("#",SUBSTITUTE(Basis!$A10,";","#",8))),FIND("#",SUBSTITUTE(Basis!$A10,";","#",9))-FIND("#",SUBSTITUTE(Basis!$A10,";","#",8))-1)</f>
        <v>----</v>
      </c>
      <c r="L9" t="str">
        <f>LEFT(RIGHT(Basis!$A10,$B9-FIND("#",SUBSTITUTE(Basis!$A10,";","#",9))),FIND("#",SUBSTITUTE(Basis!$A10,";","#",10))-FIND("#",SUBSTITUTE(Basis!$A10,";","#",9))-1)</f>
        <v>----</v>
      </c>
      <c r="M9" t="str">
        <f>LEFT(RIGHT(Basis!$A10,$B9-FIND("#",SUBSTITUTE(Basis!$A10,";","#",10))),FIND("#",SUBSTITUTE(Basis!$A10,";","#",11))-FIND("#",SUBSTITUTE(Basis!$A10,";","#",10))-1)</f>
        <v>----</v>
      </c>
      <c r="N9" t="str">
        <f>LEFT(RIGHT(Basis!$A10,$B9-FIND("#",SUBSTITUTE(Basis!$A10,";","#",11))),FIND("#",SUBSTITUTE(Basis!$A10,";","#",12))-FIND("#",SUBSTITUTE(Basis!$A10,";","#",11))-1)</f>
        <v>----</v>
      </c>
      <c r="O9" t="str">
        <f>LEFT(RIGHT(Basis!$A10,$B9-FIND("#",SUBSTITUTE(Basis!$A10,";","#",12))),FIND("#",SUBSTITUTE(Basis!$A10,";","#",13))-FIND("#",SUBSTITUTE(Basis!$A10,";","#",12))-1)</f>
        <v>----</v>
      </c>
      <c r="P9" t="str">
        <f>LEFT(RIGHT(Basis!$A10,$B9-FIND("#",SUBSTITUTE(Basis!$A10,";","#",13))),FIND("#",SUBSTITUTE(Basis!$A10,";","#",14))-FIND("#",SUBSTITUTE(Basis!$A10,";","#",13))-1)</f>
        <v>----</v>
      </c>
      <c r="Q9" t="str">
        <f>LEFT(RIGHT(Basis!$A10,$B9-FIND("#",SUBSTITUTE(Basis!$A10,";","#",14))),FIND("#",SUBSTITUTE(Basis!$A10,";","#",15))-FIND("#",SUBSTITUTE(Basis!$A10,";","#",14))-1)</f>
        <v>----</v>
      </c>
      <c r="R9" t="str">
        <f>LEFT(RIGHT(Basis!$A10,$B9-FIND("#",SUBSTITUTE(Basis!$A10,";","#",15))),FIND("#",SUBSTITUTE(Basis!$A10,";","#",16))-FIND("#",SUBSTITUTE(Basis!$A10,";","#",15))-1)</f>
        <v>----</v>
      </c>
      <c r="S9" t="str">
        <f>LEFT(RIGHT(Basis!$A10,$B9-FIND("#",SUBSTITUTE(Basis!$A10,";","#",16))),FIND("#",SUBSTITUTE(Basis!$A10,";","#",17))-FIND("#",SUBSTITUTE(Basis!$A10,";","#",16))-1)</f>
        <v>----</v>
      </c>
      <c r="T9" t="str">
        <f>LEFT(RIGHT(Basis!$A10,$B9-FIND("#",SUBSTITUTE(Basis!$A10,";","#",17))),FIND("#",SUBSTITUTE(Basis!$A10,";","#",18))-FIND("#",SUBSTITUTE(Basis!$A10,";","#",17))-1)</f>
        <v>----</v>
      </c>
      <c r="U9" t="str">
        <f>LEFT(RIGHT(Basis!$A10,$B9-FIND("#",SUBSTITUTE(Basis!$A10,";","#",18))),FIND("#",SUBSTITUTE(Basis!$A10,";","#",19))-FIND("#",SUBSTITUTE(Basis!$A10,";","#",18))-1)</f>
        <v>----</v>
      </c>
      <c r="V9" t="str">
        <f>LEFT(RIGHT(Basis!$A10,$B9-FIND("#",SUBSTITUTE(Basis!$A10,";","#",19))),FIND("#",SUBSTITUTE(Basis!$A10,";","#",20))-FIND("#",SUBSTITUTE(Basis!$A10,";","#",19))-1)</f>
        <v>----</v>
      </c>
      <c r="W9" t="str">
        <f>LEFT(RIGHT(Basis!$A10,$B9-FIND("#",SUBSTITUTE(Basis!$A10,";","#",20))),FIND("#",SUBSTITUTE(Basis!$A10,";","#",21))-FIND("#",SUBSTITUTE(Basis!$A10,";","#",20))-1)</f>
        <v>----</v>
      </c>
      <c r="X9" t="str">
        <f>LEFT(RIGHT(Basis!$A10,$B9-FIND("#",SUBSTITUTE(Basis!$A10,";","#",21))),FIND("#",SUBSTITUTE(Basis!$A10,";","#",22))-FIND("#",SUBSTITUTE(Basis!$A10,";","#",21))-1)</f>
        <v>----</v>
      </c>
      <c r="Y9" t="str">
        <f>LEFT(RIGHT(Basis!$A10,$B9-FIND("#",SUBSTITUTE(Basis!$A10,";","#",22))),FIND("#",SUBSTITUTE(Basis!$A10,";","#",23))-FIND("#",SUBSTITUTE(Basis!$A10,";","#",22))-1)</f>
        <v>----</v>
      </c>
      <c r="Z9" t="str">
        <f>LEFT(RIGHT(Basis!$A10,$B9-FIND("#",SUBSTITUTE(Basis!$A10,";","#",23))),FIND("#",SUBSTITUTE(Basis!$A10,";","#",24))-FIND("#",SUBSTITUTE(Basis!$A10,";","#",23))-1)</f>
        <v>----</v>
      </c>
      <c r="AA9" t="str">
        <f>LEFT(RIGHT(Basis!$A10,$B9-FIND("#",SUBSTITUTE(Basis!$A10,";","#",24))),FIND("#",SUBSTITUTE(Basis!$A10,";","#",25))-FIND("#",SUBSTITUTE(Basis!$A10,";","#",24))-1)</f>
        <v>----</v>
      </c>
      <c r="AB9" t="str">
        <f>LEFT(RIGHT(Basis!$A10,$B9-FIND("#",SUBSTITUTE(Basis!$A10,";","#",25))),FIND("#",SUBSTITUTE(Basis!$A10,";","#",26))-FIND("#",SUBSTITUTE(Basis!$A10,";","#",25))-1)</f>
        <v>----</v>
      </c>
      <c r="AC9" t="str">
        <f>LEFT(RIGHT(Basis!$A10,$B9-FIND("#",SUBSTITUTE(Basis!$A10,";","#",26))),FIND("#",SUBSTITUTE(Basis!$A10,";","#",27))-FIND("#",SUBSTITUTE(Basis!$A10,";","#",26))-1)</f>
        <v>----</v>
      </c>
      <c r="AD9" t="str">
        <f>LEFT(RIGHT(Basis!$A10,$B9-FIND("#",SUBSTITUTE(Basis!$A10,";","#",27))),FIND("#",SUBSTITUTE(Basis!$A10,";","#",28))-FIND("#",SUBSTITUTE(Basis!$A10,";","#",27))-1)</f>
        <v>----</v>
      </c>
      <c r="AE9" t="str">
        <f>LEFT(RIGHT(Basis!$A10,$B9-FIND("#",SUBSTITUTE(Basis!$A10,";","#",28))),FIND("#",SUBSTITUTE(Basis!$A10,";","#",29))-FIND("#",SUBSTITUTE(Basis!$A10,";","#",28))-1)</f>
        <v>----</v>
      </c>
      <c r="AF9" t="str">
        <f>LEFT(RIGHT(Basis!$A10,$B9-FIND("#",SUBSTITUTE(Basis!$A10,";","#",29))),FIND("#",SUBSTITUTE(Basis!$A10,";","#",30))-FIND("#",SUBSTITUTE(Basis!$A10,";","#",29))-1)</f>
        <v>----</v>
      </c>
      <c r="AG9" t="str">
        <f>LEFT(RIGHT(Basis!$A10,$B9-FIND("#",SUBSTITUTE(Basis!$A10,";","#",30))),FIND("#",SUBSTITUTE(Basis!$A10,";","#",31))-FIND("#",SUBSTITUTE(Basis!$A10,";","#",30))-1)</f>
        <v>----</v>
      </c>
      <c r="AH9" t="str">
        <f>LEFT(RIGHT(Basis!$A10,$B9-FIND("#",SUBSTITUTE(Basis!$A10,";","#",31))),FIND("#",SUBSTITUTE(Basis!$A10,";","#",32))-FIND("#",SUBSTITUTE(Basis!$A10,";","#",31))-1)</f>
        <v>----</v>
      </c>
      <c r="AI9" t="str">
        <f>LEFT(RIGHT(Basis!$A10,$B9-FIND("#",SUBSTITUTE(Basis!$A10,";","#",32))),FIND("#",SUBSTITUTE(Basis!$A10,";","#",33))-FIND("#",SUBSTITUTE(Basis!$A10,";","#",32))-1)</f>
        <v>----</v>
      </c>
      <c r="AJ9" t="str">
        <f>LEFT(RIGHT(Basis!$A10,$B9-FIND("#",SUBSTITUTE(Basis!$A10,";","#",33))),FIND("#",SUBSTITUTE(Basis!$A10,";","#",34))-FIND("#",SUBSTITUTE(Basis!$A10,";","#",33))-1)</f>
        <v>----</v>
      </c>
      <c r="AK9" t="str">
        <f>LEFT(RIGHT(Basis!$A10,$B9-FIND("#",SUBSTITUTE(Basis!$A10,";","#",34))),FIND("#",SUBSTITUTE(Basis!$A10,";","#",35))-FIND("#",SUBSTITUTE(Basis!$A10,";","#",34))-1)</f>
        <v>----</v>
      </c>
      <c r="AL9" t="str">
        <f>LEFT(RIGHT(Basis!$A10,$B9-FIND("#",SUBSTITUTE(Basis!$A10,";","#",35))),FIND("#",SUBSTITUTE(Basis!$A10,";","#",36))-FIND("#",SUBSTITUTE(Basis!$A10,";","#",35))-1)</f>
        <v>----</v>
      </c>
      <c r="AM9" t="str">
        <f>LEFT(RIGHT(Basis!$A10,$B9-FIND("#",SUBSTITUTE(Basis!$A10,";","#",36))),FIND("#",SUBSTITUTE(Basis!$A10,";","#",37))-FIND("#",SUBSTITUTE(Basis!$A10,";","#",36))-1)</f>
        <v>----</v>
      </c>
      <c r="AN9" t="str">
        <f>RIGHT(Basis!A10,B9-FIND("#",SUBSTITUTE(Basis!$A10,";","#",37)))</f>
        <v>----</v>
      </c>
    </row>
    <row r="10" spans="1:40" ht="13.5" customHeight="1" x14ac:dyDescent="0.2">
      <c r="A10">
        <v>8</v>
      </c>
      <c r="B10">
        <f>LEN(Basis!A11)</f>
        <v>209</v>
      </c>
      <c r="C10" t="str">
        <f>LEFT(Basis!A11,FIND(";",Basis!A11)-1)</f>
        <v>Kleinanleger</v>
      </c>
      <c r="D10" t="str">
        <f>LEFT(RIGHT(Basis!$A11,$B10-FIND("#",SUBSTITUTE(Basis!$A11,";","#",1))),FIND("#",SUBSTITUTE(Basis!$A11,";","#",2))-FIND("#",SUBSTITUTE(Basis!$A11,";","#",1))-1)</f>
        <v>Zinsd.: Swaps u.s.</v>
      </c>
      <c r="E10" t="str">
        <f>LEFT(RIGHT(Basis!$A11,$B10-FIND("#",SUBSTITUTE(Basis!$A11,";","#",2))),FIND("#",SUBSTITUTE(Basis!$A11,";","#",3))-FIND("#",SUBSTITUTE(Basis!$A11,";","#",2))-1)</f>
        <v>Ja</v>
      </c>
      <c r="F10" t="str">
        <f>LEFT(RIGHT(Basis!$A11,$B10-FIND("#",SUBSTITUTE(Basis!$A11,";","#",3))),FIND("#",SUBSTITUTE(Basis!$A11,";","#",4))-FIND("#",SUBSTITUTE(Basis!$A11,";","#",3))-1)</f>
        <v>----</v>
      </c>
      <c r="G10" t="str">
        <f>LEFT(RIGHT(Basis!$A11,$B10-FIND("#",SUBSTITUTE(Basis!$A11,";","#",4))),FIND("#",SUBSTITUTE(Basis!$A11,";","#",5))-FIND("#",SUBSTITUTE(Basis!$A11,";","#",4))-1)</f>
        <v>----</v>
      </c>
      <c r="H10" t="str">
        <f>LEFT(RIGHT(Basis!$A11,$B10-FIND("#",SUBSTITUTE(Basis!$A11,";","#",5))),FIND("#",SUBSTITUTE(Basis!$A11,";","#",6))-FIND("#",SUBSTITUTE(Basis!$A11,";","#",5))-1)</f>
        <v>----</v>
      </c>
      <c r="I10" t="str">
        <f>LEFT(RIGHT(Basis!$A11,$B10-FIND("#",SUBSTITUTE(Basis!$A11,";","#",6))),FIND("#",SUBSTITUTE(Basis!$A11,";","#",7))-FIND("#",SUBSTITUTE(Basis!$A11,";","#",6))-1)</f>
        <v>----</v>
      </c>
      <c r="J10" t="str">
        <f>LEFT(RIGHT(Basis!$A11,$B10-FIND("#",SUBSTITUTE(Basis!$A11,";","#",7))),FIND("#",SUBSTITUTE(Basis!$A11,";","#",8))-FIND("#",SUBSTITUTE(Basis!$A11,";","#",7))-1)</f>
        <v>----</v>
      </c>
      <c r="K10" t="str">
        <f>LEFT(RIGHT(Basis!$A11,$B10-FIND("#",SUBSTITUTE(Basis!$A11,";","#",8))),FIND("#",SUBSTITUTE(Basis!$A11,";","#",9))-FIND("#",SUBSTITUTE(Basis!$A11,";","#",8))-1)</f>
        <v>----</v>
      </c>
      <c r="L10" t="str">
        <f>LEFT(RIGHT(Basis!$A11,$B10-FIND("#",SUBSTITUTE(Basis!$A11,";","#",9))),FIND("#",SUBSTITUTE(Basis!$A11,";","#",10))-FIND("#",SUBSTITUTE(Basis!$A11,";","#",9))-1)</f>
        <v>----</v>
      </c>
      <c r="M10" t="str">
        <f>LEFT(RIGHT(Basis!$A11,$B10-FIND("#",SUBSTITUTE(Basis!$A11,";","#",10))),FIND("#",SUBSTITUTE(Basis!$A11,";","#",11))-FIND("#",SUBSTITUTE(Basis!$A11,";","#",10))-1)</f>
        <v>----</v>
      </c>
      <c r="N10" t="str">
        <f>LEFT(RIGHT(Basis!$A11,$B10-FIND("#",SUBSTITUTE(Basis!$A11,";","#",11))),FIND("#",SUBSTITUTE(Basis!$A11,";","#",12))-FIND("#",SUBSTITUTE(Basis!$A11,";","#",11))-1)</f>
        <v>----</v>
      </c>
      <c r="O10" t="str">
        <f>LEFT(RIGHT(Basis!$A11,$B10-FIND("#",SUBSTITUTE(Basis!$A11,";","#",12))),FIND("#",SUBSTITUTE(Basis!$A11,";","#",13))-FIND("#",SUBSTITUTE(Basis!$A11,";","#",12))-1)</f>
        <v>----</v>
      </c>
      <c r="P10" t="str">
        <f>LEFT(RIGHT(Basis!$A11,$B10-FIND("#",SUBSTITUTE(Basis!$A11,";","#",13))),FIND("#",SUBSTITUTE(Basis!$A11,";","#",14))-FIND("#",SUBSTITUTE(Basis!$A11,";","#",13))-1)</f>
        <v>----</v>
      </c>
      <c r="Q10" t="str">
        <f>LEFT(RIGHT(Basis!$A11,$B10-FIND("#",SUBSTITUTE(Basis!$A11,";","#",14))),FIND("#",SUBSTITUTE(Basis!$A11,";","#",15))-FIND("#",SUBSTITUTE(Basis!$A11,";","#",14))-1)</f>
        <v>----</v>
      </c>
      <c r="R10" t="str">
        <f>LEFT(RIGHT(Basis!$A11,$B10-FIND("#",SUBSTITUTE(Basis!$A11,";","#",15))),FIND("#",SUBSTITUTE(Basis!$A11,";","#",16))-FIND("#",SUBSTITUTE(Basis!$A11,";","#",15))-1)</f>
        <v>----</v>
      </c>
      <c r="S10" t="str">
        <f>LEFT(RIGHT(Basis!$A11,$B10-FIND("#",SUBSTITUTE(Basis!$A11,";","#",16))),FIND("#",SUBSTITUTE(Basis!$A11,";","#",17))-FIND("#",SUBSTITUTE(Basis!$A11,";","#",16))-1)</f>
        <v>----</v>
      </c>
      <c r="T10" t="str">
        <f>LEFT(RIGHT(Basis!$A11,$B10-FIND("#",SUBSTITUTE(Basis!$A11,";","#",17))),FIND("#",SUBSTITUTE(Basis!$A11,";","#",18))-FIND("#",SUBSTITUTE(Basis!$A11,";","#",17))-1)</f>
        <v>----</v>
      </c>
      <c r="U10" t="str">
        <f>LEFT(RIGHT(Basis!$A11,$B10-FIND("#",SUBSTITUTE(Basis!$A11,";","#",18))),FIND("#",SUBSTITUTE(Basis!$A11,";","#",19))-FIND("#",SUBSTITUTE(Basis!$A11,";","#",18))-1)</f>
        <v>----</v>
      </c>
      <c r="V10" t="str">
        <f>LEFT(RIGHT(Basis!$A11,$B10-FIND("#",SUBSTITUTE(Basis!$A11,";","#",19))),FIND("#",SUBSTITUTE(Basis!$A11,";","#",20))-FIND("#",SUBSTITUTE(Basis!$A11,";","#",19))-1)</f>
        <v>----</v>
      </c>
      <c r="W10" t="str">
        <f>LEFT(RIGHT(Basis!$A11,$B10-FIND("#",SUBSTITUTE(Basis!$A11,";","#",20))),FIND("#",SUBSTITUTE(Basis!$A11,";","#",21))-FIND("#",SUBSTITUTE(Basis!$A11,";","#",20))-1)</f>
        <v>----</v>
      </c>
      <c r="X10" t="str">
        <f>LEFT(RIGHT(Basis!$A11,$B10-FIND("#",SUBSTITUTE(Basis!$A11,";","#",21))),FIND("#",SUBSTITUTE(Basis!$A11,";","#",22))-FIND("#",SUBSTITUTE(Basis!$A11,";","#",21))-1)</f>
        <v>----</v>
      </c>
      <c r="Y10" t="str">
        <f>LEFT(RIGHT(Basis!$A11,$B10-FIND("#",SUBSTITUTE(Basis!$A11,";","#",22))),FIND("#",SUBSTITUTE(Basis!$A11,";","#",23))-FIND("#",SUBSTITUTE(Basis!$A11,";","#",22))-1)</f>
        <v>----</v>
      </c>
      <c r="Z10" t="str">
        <f>LEFT(RIGHT(Basis!$A11,$B10-FIND("#",SUBSTITUTE(Basis!$A11,";","#",23))),FIND("#",SUBSTITUTE(Basis!$A11,";","#",24))-FIND("#",SUBSTITUTE(Basis!$A11,";","#",23))-1)</f>
        <v>----</v>
      </c>
      <c r="AA10" t="str">
        <f>LEFT(RIGHT(Basis!$A11,$B10-FIND("#",SUBSTITUTE(Basis!$A11,";","#",24))),FIND("#",SUBSTITUTE(Basis!$A11,";","#",25))-FIND("#",SUBSTITUTE(Basis!$A11,";","#",24))-1)</f>
        <v>----</v>
      </c>
      <c r="AB10" t="str">
        <f>LEFT(RIGHT(Basis!$A11,$B10-FIND("#",SUBSTITUTE(Basis!$A11,";","#",25))),FIND("#",SUBSTITUTE(Basis!$A11,";","#",26))-FIND("#",SUBSTITUTE(Basis!$A11,";","#",25))-1)</f>
        <v>----</v>
      </c>
      <c r="AC10" t="str">
        <f>LEFT(RIGHT(Basis!$A11,$B10-FIND("#",SUBSTITUTE(Basis!$A11,";","#",26))),FIND("#",SUBSTITUTE(Basis!$A11,";","#",27))-FIND("#",SUBSTITUTE(Basis!$A11,";","#",26))-1)</f>
        <v>----</v>
      </c>
      <c r="AD10" t="str">
        <f>LEFT(RIGHT(Basis!$A11,$B10-FIND("#",SUBSTITUTE(Basis!$A11,";","#",27))),FIND("#",SUBSTITUTE(Basis!$A11,";","#",28))-FIND("#",SUBSTITUTE(Basis!$A11,";","#",27))-1)</f>
        <v>----</v>
      </c>
      <c r="AE10" t="str">
        <f>LEFT(RIGHT(Basis!$A11,$B10-FIND("#",SUBSTITUTE(Basis!$A11,";","#",28))),FIND("#",SUBSTITUTE(Basis!$A11,";","#",29))-FIND("#",SUBSTITUTE(Basis!$A11,";","#",28))-1)</f>
        <v>----</v>
      </c>
      <c r="AF10" t="str">
        <f>LEFT(RIGHT(Basis!$A11,$B10-FIND("#",SUBSTITUTE(Basis!$A11,";","#",29))),FIND("#",SUBSTITUTE(Basis!$A11,";","#",30))-FIND("#",SUBSTITUTE(Basis!$A11,";","#",29))-1)</f>
        <v>----</v>
      </c>
      <c r="AG10" t="str">
        <f>LEFT(RIGHT(Basis!$A11,$B10-FIND("#",SUBSTITUTE(Basis!$A11,";","#",30))),FIND("#",SUBSTITUTE(Basis!$A11,";","#",31))-FIND("#",SUBSTITUTE(Basis!$A11,";","#",30))-1)</f>
        <v>----</v>
      </c>
      <c r="AH10" t="str">
        <f>LEFT(RIGHT(Basis!$A11,$B10-FIND("#",SUBSTITUTE(Basis!$A11,";","#",31))),FIND("#",SUBSTITUTE(Basis!$A11,";","#",32))-FIND("#",SUBSTITUTE(Basis!$A11,";","#",31))-1)</f>
        <v>----</v>
      </c>
      <c r="AI10" t="str">
        <f>LEFT(RIGHT(Basis!$A11,$B10-FIND("#",SUBSTITUTE(Basis!$A11,";","#",32))),FIND("#",SUBSTITUTE(Basis!$A11,";","#",33))-FIND("#",SUBSTITUTE(Basis!$A11,";","#",32))-1)</f>
        <v>----</v>
      </c>
      <c r="AJ10" t="str">
        <f>LEFT(RIGHT(Basis!$A11,$B10-FIND("#",SUBSTITUTE(Basis!$A11,";","#",33))),FIND("#",SUBSTITUTE(Basis!$A11,";","#",34))-FIND("#",SUBSTITUTE(Basis!$A11,";","#",33))-1)</f>
        <v>----</v>
      </c>
      <c r="AK10" t="str">
        <f>LEFT(RIGHT(Basis!$A11,$B10-FIND("#",SUBSTITUTE(Basis!$A11,";","#",34))),FIND("#",SUBSTITUTE(Basis!$A11,";","#",35))-FIND("#",SUBSTITUTE(Basis!$A11,";","#",34))-1)</f>
        <v>----</v>
      </c>
      <c r="AL10" t="str">
        <f>LEFT(RIGHT(Basis!$A11,$B10-FIND("#",SUBSTITUTE(Basis!$A11,";","#",35))),FIND("#",SUBSTITUTE(Basis!$A11,";","#",36))-FIND("#",SUBSTITUTE(Basis!$A11,";","#",35))-1)</f>
        <v>----</v>
      </c>
      <c r="AM10" t="str">
        <f>LEFT(RIGHT(Basis!$A11,$B10-FIND("#",SUBSTITUTE(Basis!$A11,";","#",36))),FIND("#",SUBSTITUTE(Basis!$A11,";","#",37))-FIND("#",SUBSTITUTE(Basis!$A11,";","#",36))-1)</f>
        <v>----</v>
      </c>
      <c r="AN10" t="str">
        <f>RIGHT(Basis!A11,B10-FIND("#",SUBSTITUTE(Basis!$A11,";","#",37)))</f>
        <v>----</v>
      </c>
    </row>
    <row r="11" spans="1:40" ht="13.5" customHeight="1" x14ac:dyDescent="0.2">
      <c r="A11">
        <v>9</v>
      </c>
      <c r="B11">
        <f>LEN(Basis!A12)</f>
        <v>212</v>
      </c>
      <c r="C11" t="str">
        <f>LEFT(Basis!A12,FIND(";",Basis!A12)-1)</f>
        <v>Kleinanleger</v>
      </c>
      <c r="D11" t="str">
        <f>LEFT(RIGHT(Basis!$A12,$B11-FIND("#",SUBSTITUTE(Basis!$A12,";","#",1))),FIND("#",SUBSTITUTE(Basis!$A12,";","#",2))-FIND("#",SUBSTITUTE(Basis!$A12,";","#",1))-1)</f>
        <v>Kreditd.: Term.u.Opt.</v>
      </c>
      <c r="E11" t="str">
        <f>LEFT(RIGHT(Basis!$A12,$B11-FIND("#",SUBSTITUTE(Basis!$A12,";","#",2))),FIND("#",SUBSTITUTE(Basis!$A12,";","#",3))-FIND("#",SUBSTITUTE(Basis!$A12,";","#",2))-1)</f>
        <v>Ja</v>
      </c>
      <c r="F11" t="str">
        <f>LEFT(RIGHT(Basis!$A12,$B11-FIND("#",SUBSTITUTE(Basis!$A12,";","#",3))),FIND("#",SUBSTITUTE(Basis!$A12,";","#",4))-FIND("#",SUBSTITUTE(Basis!$A12,";","#",3))-1)</f>
        <v>----</v>
      </c>
      <c r="G11" t="str">
        <f>LEFT(RIGHT(Basis!$A12,$B11-FIND("#",SUBSTITUTE(Basis!$A12,";","#",4))),FIND("#",SUBSTITUTE(Basis!$A12,";","#",5))-FIND("#",SUBSTITUTE(Basis!$A12,";","#",4))-1)</f>
        <v>----</v>
      </c>
      <c r="H11" t="str">
        <f>LEFT(RIGHT(Basis!$A12,$B11-FIND("#",SUBSTITUTE(Basis!$A12,";","#",5))),FIND("#",SUBSTITUTE(Basis!$A12,";","#",6))-FIND("#",SUBSTITUTE(Basis!$A12,";","#",5))-1)</f>
        <v>----</v>
      </c>
      <c r="I11" t="str">
        <f>LEFT(RIGHT(Basis!$A12,$B11-FIND("#",SUBSTITUTE(Basis!$A12,";","#",6))),FIND("#",SUBSTITUTE(Basis!$A12,";","#",7))-FIND("#",SUBSTITUTE(Basis!$A12,";","#",6))-1)</f>
        <v>----</v>
      </c>
      <c r="J11" t="str">
        <f>LEFT(RIGHT(Basis!$A12,$B11-FIND("#",SUBSTITUTE(Basis!$A12,";","#",7))),FIND("#",SUBSTITUTE(Basis!$A12,";","#",8))-FIND("#",SUBSTITUTE(Basis!$A12,";","#",7))-1)</f>
        <v>----</v>
      </c>
      <c r="K11" t="str">
        <f>LEFT(RIGHT(Basis!$A12,$B11-FIND("#",SUBSTITUTE(Basis!$A12,";","#",8))),FIND("#",SUBSTITUTE(Basis!$A12,";","#",9))-FIND("#",SUBSTITUTE(Basis!$A12,";","#",8))-1)</f>
        <v>----</v>
      </c>
      <c r="L11" t="str">
        <f>LEFT(RIGHT(Basis!$A12,$B11-FIND("#",SUBSTITUTE(Basis!$A12,";","#",9))),FIND("#",SUBSTITUTE(Basis!$A12,";","#",10))-FIND("#",SUBSTITUTE(Basis!$A12,";","#",9))-1)</f>
        <v>----</v>
      </c>
      <c r="M11" t="str">
        <f>LEFT(RIGHT(Basis!$A12,$B11-FIND("#",SUBSTITUTE(Basis!$A12,";","#",10))),FIND("#",SUBSTITUTE(Basis!$A12,";","#",11))-FIND("#",SUBSTITUTE(Basis!$A12,";","#",10))-1)</f>
        <v>----</v>
      </c>
      <c r="N11" t="str">
        <f>LEFT(RIGHT(Basis!$A12,$B11-FIND("#",SUBSTITUTE(Basis!$A12,";","#",11))),FIND("#",SUBSTITUTE(Basis!$A12,";","#",12))-FIND("#",SUBSTITUTE(Basis!$A12,";","#",11))-1)</f>
        <v>----</v>
      </c>
      <c r="O11" t="str">
        <f>LEFT(RIGHT(Basis!$A12,$B11-FIND("#",SUBSTITUTE(Basis!$A12,";","#",12))),FIND("#",SUBSTITUTE(Basis!$A12,";","#",13))-FIND("#",SUBSTITUTE(Basis!$A12,";","#",12))-1)</f>
        <v>----</v>
      </c>
      <c r="P11" t="str">
        <f>LEFT(RIGHT(Basis!$A12,$B11-FIND("#",SUBSTITUTE(Basis!$A12,";","#",13))),FIND("#",SUBSTITUTE(Basis!$A12,";","#",14))-FIND("#",SUBSTITUTE(Basis!$A12,";","#",13))-1)</f>
        <v>----</v>
      </c>
      <c r="Q11" t="str">
        <f>LEFT(RIGHT(Basis!$A12,$B11-FIND("#",SUBSTITUTE(Basis!$A12,";","#",14))),FIND("#",SUBSTITUTE(Basis!$A12,";","#",15))-FIND("#",SUBSTITUTE(Basis!$A12,";","#",14))-1)</f>
        <v>----</v>
      </c>
      <c r="R11" t="str">
        <f>LEFT(RIGHT(Basis!$A12,$B11-FIND("#",SUBSTITUTE(Basis!$A12,";","#",15))),FIND("#",SUBSTITUTE(Basis!$A12,";","#",16))-FIND("#",SUBSTITUTE(Basis!$A12,";","#",15))-1)</f>
        <v>----</v>
      </c>
      <c r="S11" t="str">
        <f>LEFT(RIGHT(Basis!$A12,$B11-FIND("#",SUBSTITUTE(Basis!$A12,";","#",16))),FIND("#",SUBSTITUTE(Basis!$A12,";","#",17))-FIND("#",SUBSTITUTE(Basis!$A12,";","#",16))-1)</f>
        <v>----</v>
      </c>
      <c r="T11" t="str">
        <f>LEFT(RIGHT(Basis!$A12,$B11-FIND("#",SUBSTITUTE(Basis!$A12,";","#",17))),FIND("#",SUBSTITUTE(Basis!$A12,";","#",18))-FIND("#",SUBSTITUTE(Basis!$A12,";","#",17))-1)</f>
        <v>----</v>
      </c>
      <c r="U11" t="str">
        <f>LEFT(RIGHT(Basis!$A12,$B11-FIND("#",SUBSTITUTE(Basis!$A12,";","#",18))),FIND("#",SUBSTITUTE(Basis!$A12,";","#",19))-FIND("#",SUBSTITUTE(Basis!$A12,";","#",18))-1)</f>
        <v>----</v>
      </c>
      <c r="V11" t="str">
        <f>LEFT(RIGHT(Basis!$A12,$B11-FIND("#",SUBSTITUTE(Basis!$A12,";","#",19))),FIND("#",SUBSTITUTE(Basis!$A12,";","#",20))-FIND("#",SUBSTITUTE(Basis!$A12,";","#",19))-1)</f>
        <v>----</v>
      </c>
      <c r="W11" t="str">
        <f>LEFT(RIGHT(Basis!$A12,$B11-FIND("#",SUBSTITUTE(Basis!$A12,";","#",20))),FIND("#",SUBSTITUTE(Basis!$A12,";","#",21))-FIND("#",SUBSTITUTE(Basis!$A12,";","#",20))-1)</f>
        <v>----</v>
      </c>
      <c r="X11" t="str">
        <f>LEFT(RIGHT(Basis!$A12,$B11-FIND("#",SUBSTITUTE(Basis!$A12,";","#",21))),FIND("#",SUBSTITUTE(Basis!$A12,";","#",22))-FIND("#",SUBSTITUTE(Basis!$A12,";","#",21))-1)</f>
        <v>----</v>
      </c>
      <c r="Y11" t="str">
        <f>LEFT(RIGHT(Basis!$A12,$B11-FIND("#",SUBSTITUTE(Basis!$A12,";","#",22))),FIND("#",SUBSTITUTE(Basis!$A12,";","#",23))-FIND("#",SUBSTITUTE(Basis!$A12,";","#",22))-1)</f>
        <v>----</v>
      </c>
      <c r="Z11" t="str">
        <f>LEFT(RIGHT(Basis!$A12,$B11-FIND("#",SUBSTITUTE(Basis!$A12,";","#",23))),FIND("#",SUBSTITUTE(Basis!$A12,";","#",24))-FIND("#",SUBSTITUTE(Basis!$A12,";","#",23))-1)</f>
        <v>----</v>
      </c>
      <c r="AA11" t="str">
        <f>LEFT(RIGHT(Basis!$A12,$B11-FIND("#",SUBSTITUTE(Basis!$A12,";","#",24))),FIND("#",SUBSTITUTE(Basis!$A12,";","#",25))-FIND("#",SUBSTITUTE(Basis!$A12,";","#",24))-1)</f>
        <v>----</v>
      </c>
      <c r="AB11" t="str">
        <f>LEFT(RIGHT(Basis!$A12,$B11-FIND("#",SUBSTITUTE(Basis!$A12,";","#",25))),FIND("#",SUBSTITUTE(Basis!$A12,";","#",26))-FIND("#",SUBSTITUTE(Basis!$A12,";","#",25))-1)</f>
        <v>----</v>
      </c>
      <c r="AC11" t="str">
        <f>LEFT(RIGHT(Basis!$A12,$B11-FIND("#",SUBSTITUTE(Basis!$A12,";","#",26))),FIND("#",SUBSTITUTE(Basis!$A12,";","#",27))-FIND("#",SUBSTITUTE(Basis!$A12,";","#",26))-1)</f>
        <v>----</v>
      </c>
      <c r="AD11" t="str">
        <f>LEFT(RIGHT(Basis!$A12,$B11-FIND("#",SUBSTITUTE(Basis!$A12,";","#",27))),FIND("#",SUBSTITUTE(Basis!$A12,";","#",28))-FIND("#",SUBSTITUTE(Basis!$A12,";","#",27))-1)</f>
        <v>----</v>
      </c>
      <c r="AE11" t="str">
        <f>LEFT(RIGHT(Basis!$A12,$B11-FIND("#",SUBSTITUTE(Basis!$A12,";","#",28))),FIND("#",SUBSTITUTE(Basis!$A12,";","#",29))-FIND("#",SUBSTITUTE(Basis!$A12,";","#",28))-1)</f>
        <v>----</v>
      </c>
      <c r="AF11" t="str">
        <f>LEFT(RIGHT(Basis!$A12,$B11-FIND("#",SUBSTITUTE(Basis!$A12,";","#",29))),FIND("#",SUBSTITUTE(Basis!$A12,";","#",30))-FIND("#",SUBSTITUTE(Basis!$A12,";","#",29))-1)</f>
        <v>----</v>
      </c>
      <c r="AG11" t="str">
        <f>LEFT(RIGHT(Basis!$A12,$B11-FIND("#",SUBSTITUTE(Basis!$A12,";","#",30))),FIND("#",SUBSTITUTE(Basis!$A12,";","#",31))-FIND("#",SUBSTITUTE(Basis!$A12,";","#",30))-1)</f>
        <v>----</v>
      </c>
      <c r="AH11" t="str">
        <f>LEFT(RIGHT(Basis!$A12,$B11-FIND("#",SUBSTITUTE(Basis!$A12,";","#",31))),FIND("#",SUBSTITUTE(Basis!$A12,";","#",32))-FIND("#",SUBSTITUTE(Basis!$A12,";","#",31))-1)</f>
        <v>----</v>
      </c>
      <c r="AI11" t="str">
        <f>LEFT(RIGHT(Basis!$A12,$B11-FIND("#",SUBSTITUTE(Basis!$A12,";","#",32))),FIND("#",SUBSTITUTE(Basis!$A12,";","#",33))-FIND("#",SUBSTITUTE(Basis!$A12,";","#",32))-1)</f>
        <v>----</v>
      </c>
      <c r="AJ11" t="str">
        <f>LEFT(RIGHT(Basis!$A12,$B11-FIND("#",SUBSTITUTE(Basis!$A12,";","#",33))),FIND("#",SUBSTITUTE(Basis!$A12,";","#",34))-FIND("#",SUBSTITUTE(Basis!$A12,";","#",33))-1)</f>
        <v>----</v>
      </c>
      <c r="AK11" t="str">
        <f>LEFT(RIGHT(Basis!$A12,$B11-FIND("#",SUBSTITUTE(Basis!$A12,";","#",34))),FIND("#",SUBSTITUTE(Basis!$A12,";","#",35))-FIND("#",SUBSTITUTE(Basis!$A12,";","#",34))-1)</f>
        <v>----</v>
      </c>
      <c r="AL11" t="str">
        <f>LEFT(RIGHT(Basis!$A12,$B11-FIND("#",SUBSTITUTE(Basis!$A12,";","#",35))),FIND("#",SUBSTITUTE(Basis!$A12,";","#",36))-FIND("#",SUBSTITUTE(Basis!$A12,";","#",35))-1)</f>
        <v>----</v>
      </c>
      <c r="AM11" t="str">
        <f>LEFT(RIGHT(Basis!$A12,$B11-FIND("#",SUBSTITUTE(Basis!$A12,";","#",36))),FIND("#",SUBSTITUTE(Basis!$A12,";","#",37))-FIND("#",SUBSTITUTE(Basis!$A12,";","#",36))-1)</f>
        <v>----</v>
      </c>
      <c r="AN11" t="str">
        <f>RIGHT(Basis!A12,B11-FIND("#",SUBSTITUTE(Basis!$A12,";","#",37)))</f>
        <v>----</v>
      </c>
    </row>
    <row r="12" spans="1:40" ht="13.5" customHeight="1" x14ac:dyDescent="0.2">
      <c r="A12">
        <v>10</v>
      </c>
      <c r="B12">
        <f>LEN(Basis!A13)</f>
        <v>214</v>
      </c>
      <c r="C12" t="str">
        <f>LEFT(Basis!A13,FIND(";",Basis!A13)-1)</f>
        <v>Kleinanleger</v>
      </c>
      <c r="D12" t="str">
        <f>LEFT(RIGHT(Basis!$A13,$B12-FIND("#",SUBSTITUTE(Basis!$A13,";","#",1))),FIND("#",SUBSTITUTE(Basis!$A13,";","#",2))-FIND("#",SUBSTITUTE(Basis!$A13,";","#",1))-1)</f>
        <v>Kreditd.: son. Kreditd.</v>
      </c>
      <c r="E12" t="str">
        <f>LEFT(RIGHT(Basis!$A13,$B12-FIND("#",SUBSTITUTE(Basis!$A13,";","#",2))),FIND("#",SUBSTITUTE(Basis!$A13,";","#",3))-FIND("#",SUBSTITUTE(Basis!$A13,";","#",2))-1)</f>
        <v>Ja</v>
      </c>
      <c r="F12" t="str">
        <f>LEFT(RIGHT(Basis!$A13,$B12-FIND("#",SUBSTITUTE(Basis!$A13,";","#",3))),FIND("#",SUBSTITUTE(Basis!$A13,";","#",4))-FIND("#",SUBSTITUTE(Basis!$A13,";","#",3))-1)</f>
        <v>----</v>
      </c>
      <c r="G12" t="str">
        <f>LEFT(RIGHT(Basis!$A13,$B12-FIND("#",SUBSTITUTE(Basis!$A13,";","#",4))),FIND("#",SUBSTITUTE(Basis!$A13,";","#",5))-FIND("#",SUBSTITUTE(Basis!$A13,";","#",4))-1)</f>
        <v>----</v>
      </c>
      <c r="H12" t="str">
        <f>LEFT(RIGHT(Basis!$A13,$B12-FIND("#",SUBSTITUTE(Basis!$A13,";","#",5))),FIND("#",SUBSTITUTE(Basis!$A13,";","#",6))-FIND("#",SUBSTITUTE(Basis!$A13,";","#",5))-1)</f>
        <v>----</v>
      </c>
      <c r="I12" t="str">
        <f>LEFT(RIGHT(Basis!$A13,$B12-FIND("#",SUBSTITUTE(Basis!$A13,";","#",6))),FIND("#",SUBSTITUTE(Basis!$A13,";","#",7))-FIND("#",SUBSTITUTE(Basis!$A13,";","#",6))-1)</f>
        <v>----</v>
      </c>
      <c r="J12" t="str">
        <f>LEFT(RIGHT(Basis!$A13,$B12-FIND("#",SUBSTITUTE(Basis!$A13,";","#",7))),FIND("#",SUBSTITUTE(Basis!$A13,";","#",8))-FIND("#",SUBSTITUTE(Basis!$A13,";","#",7))-1)</f>
        <v>----</v>
      </c>
      <c r="K12" t="str">
        <f>LEFT(RIGHT(Basis!$A13,$B12-FIND("#",SUBSTITUTE(Basis!$A13,";","#",8))),FIND("#",SUBSTITUTE(Basis!$A13,";","#",9))-FIND("#",SUBSTITUTE(Basis!$A13,";","#",8))-1)</f>
        <v>----</v>
      </c>
      <c r="L12" t="str">
        <f>LEFT(RIGHT(Basis!$A13,$B12-FIND("#",SUBSTITUTE(Basis!$A13,";","#",9))),FIND("#",SUBSTITUTE(Basis!$A13,";","#",10))-FIND("#",SUBSTITUTE(Basis!$A13,";","#",9))-1)</f>
        <v>----</v>
      </c>
      <c r="M12" t="str">
        <f>LEFT(RIGHT(Basis!$A13,$B12-FIND("#",SUBSTITUTE(Basis!$A13,";","#",10))),FIND("#",SUBSTITUTE(Basis!$A13,";","#",11))-FIND("#",SUBSTITUTE(Basis!$A13,";","#",10))-1)</f>
        <v>----</v>
      </c>
      <c r="N12" t="str">
        <f>LEFT(RIGHT(Basis!$A13,$B12-FIND("#",SUBSTITUTE(Basis!$A13,";","#",11))),FIND("#",SUBSTITUTE(Basis!$A13,";","#",12))-FIND("#",SUBSTITUTE(Basis!$A13,";","#",11))-1)</f>
        <v>----</v>
      </c>
      <c r="O12" t="str">
        <f>LEFT(RIGHT(Basis!$A13,$B12-FIND("#",SUBSTITUTE(Basis!$A13,";","#",12))),FIND("#",SUBSTITUTE(Basis!$A13,";","#",13))-FIND("#",SUBSTITUTE(Basis!$A13,";","#",12))-1)</f>
        <v>----</v>
      </c>
      <c r="P12" t="str">
        <f>LEFT(RIGHT(Basis!$A13,$B12-FIND("#",SUBSTITUTE(Basis!$A13,";","#",13))),FIND("#",SUBSTITUTE(Basis!$A13,";","#",14))-FIND("#",SUBSTITUTE(Basis!$A13,";","#",13))-1)</f>
        <v>----</v>
      </c>
      <c r="Q12" t="str">
        <f>LEFT(RIGHT(Basis!$A13,$B12-FIND("#",SUBSTITUTE(Basis!$A13,";","#",14))),FIND("#",SUBSTITUTE(Basis!$A13,";","#",15))-FIND("#",SUBSTITUTE(Basis!$A13,";","#",14))-1)</f>
        <v>----</v>
      </c>
      <c r="R12" t="str">
        <f>LEFT(RIGHT(Basis!$A13,$B12-FIND("#",SUBSTITUTE(Basis!$A13,";","#",15))),FIND("#",SUBSTITUTE(Basis!$A13,";","#",16))-FIND("#",SUBSTITUTE(Basis!$A13,";","#",15))-1)</f>
        <v>----</v>
      </c>
      <c r="S12" t="str">
        <f>LEFT(RIGHT(Basis!$A13,$B12-FIND("#",SUBSTITUTE(Basis!$A13,";","#",16))),FIND("#",SUBSTITUTE(Basis!$A13,";","#",17))-FIND("#",SUBSTITUTE(Basis!$A13,";","#",16))-1)</f>
        <v>----</v>
      </c>
      <c r="T12" t="str">
        <f>LEFT(RIGHT(Basis!$A13,$B12-FIND("#",SUBSTITUTE(Basis!$A13,";","#",17))),FIND("#",SUBSTITUTE(Basis!$A13,";","#",18))-FIND("#",SUBSTITUTE(Basis!$A13,";","#",17))-1)</f>
        <v>----</v>
      </c>
      <c r="U12" t="str">
        <f>LEFT(RIGHT(Basis!$A13,$B12-FIND("#",SUBSTITUTE(Basis!$A13,";","#",18))),FIND("#",SUBSTITUTE(Basis!$A13,";","#",19))-FIND("#",SUBSTITUTE(Basis!$A13,";","#",18))-1)</f>
        <v>----</v>
      </c>
      <c r="V12" t="str">
        <f>LEFT(RIGHT(Basis!$A13,$B12-FIND("#",SUBSTITUTE(Basis!$A13,";","#",19))),FIND("#",SUBSTITUTE(Basis!$A13,";","#",20))-FIND("#",SUBSTITUTE(Basis!$A13,";","#",19))-1)</f>
        <v>----</v>
      </c>
      <c r="W12" t="str">
        <f>LEFT(RIGHT(Basis!$A13,$B12-FIND("#",SUBSTITUTE(Basis!$A13,";","#",20))),FIND("#",SUBSTITUTE(Basis!$A13,";","#",21))-FIND("#",SUBSTITUTE(Basis!$A13,";","#",20))-1)</f>
        <v>----</v>
      </c>
      <c r="X12" t="str">
        <f>LEFT(RIGHT(Basis!$A13,$B12-FIND("#",SUBSTITUTE(Basis!$A13,";","#",21))),FIND("#",SUBSTITUTE(Basis!$A13,";","#",22))-FIND("#",SUBSTITUTE(Basis!$A13,";","#",21))-1)</f>
        <v>----</v>
      </c>
      <c r="Y12" t="str">
        <f>LEFT(RIGHT(Basis!$A13,$B12-FIND("#",SUBSTITUTE(Basis!$A13,";","#",22))),FIND("#",SUBSTITUTE(Basis!$A13,";","#",23))-FIND("#",SUBSTITUTE(Basis!$A13,";","#",22))-1)</f>
        <v>----</v>
      </c>
      <c r="Z12" t="str">
        <f>LEFT(RIGHT(Basis!$A13,$B12-FIND("#",SUBSTITUTE(Basis!$A13,";","#",23))),FIND("#",SUBSTITUTE(Basis!$A13,";","#",24))-FIND("#",SUBSTITUTE(Basis!$A13,";","#",23))-1)</f>
        <v>----</v>
      </c>
      <c r="AA12" t="str">
        <f>LEFT(RIGHT(Basis!$A13,$B12-FIND("#",SUBSTITUTE(Basis!$A13,";","#",24))),FIND("#",SUBSTITUTE(Basis!$A13,";","#",25))-FIND("#",SUBSTITUTE(Basis!$A13,";","#",24))-1)</f>
        <v>----</v>
      </c>
      <c r="AB12" t="str">
        <f>LEFT(RIGHT(Basis!$A13,$B12-FIND("#",SUBSTITUTE(Basis!$A13,";","#",25))),FIND("#",SUBSTITUTE(Basis!$A13,";","#",26))-FIND("#",SUBSTITUTE(Basis!$A13,";","#",25))-1)</f>
        <v>----</v>
      </c>
      <c r="AC12" t="str">
        <f>LEFT(RIGHT(Basis!$A13,$B12-FIND("#",SUBSTITUTE(Basis!$A13,";","#",26))),FIND("#",SUBSTITUTE(Basis!$A13,";","#",27))-FIND("#",SUBSTITUTE(Basis!$A13,";","#",26))-1)</f>
        <v>----</v>
      </c>
      <c r="AD12" t="str">
        <f>LEFT(RIGHT(Basis!$A13,$B12-FIND("#",SUBSTITUTE(Basis!$A13,";","#",27))),FIND("#",SUBSTITUTE(Basis!$A13,";","#",28))-FIND("#",SUBSTITUTE(Basis!$A13,";","#",27))-1)</f>
        <v>----</v>
      </c>
      <c r="AE12" t="str">
        <f>LEFT(RIGHT(Basis!$A13,$B12-FIND("#",SUBSTITUTE(Basis!$A13,";","#",28))),FIND("#",SUBSTITUTE(Basis!$A13,";","#",29))-FIND("#",SUBSTITUTE(Basis!$A13,";","#",28))-1)</f>
        <v>----</v>
      </c>
      <c r="AF12" t="str">
        <f>LEFT(RIGHT(Basis!$A13,$B12-FIND("#",SUBSTITUTE(Basis!$A13,";","#",29))),FIND("#",SUBSTITUTE(Basis!$A13,";","#",30))-FIND("#",SUBSTITUTE(Basis!$A13,";","#",29))-1)</f>
        <v>----</v>
      </c>
      <c r="AG12" t="str">
        <f>LEFT(RIGHT(Basis!$A13,$B12-FIND("#",SUBSTITUTE(Basis!$A13,";","#",30))),FIND("#",SUBSTITUTE(Basis!$A13,";","#",31))-FIND("#",SUBSTITUTE(Basis!$A13,";","#",30))-1)</f>
        <v>----</v>
      </c>
      <c r="AH12" t="str">
        <f>LEFT(RIGHT(Basis!$A13,$B12-FIND("#",SUBSTITUTE(Basis!$A13,";","#",31))),FIND("#",SUBSTITUTE(Basis!$A13,";","#",32))-FIND("#",SUBSTITUTE(Basis!$A13,";","#",31))-1)</f>
        <v>----</v>
      </c>
      <c r="AI12" t="str">
        <f>LEFT(RIGHT(Basis!$A13,$B12-FIND("#",SUBSTITUTE(Basis!$A13,";","#",32))),FIND("#",SUBSTITUTE(Basis!$A13,";","#",33))-FIND("#",SUBSTITUTE(Basis!$A13,";","#",32))-1)</f>
        <v>----</v>
      </c>
      <c r="AJ12" t="str">
        <f>LEFT(RIGHT(Basis!$A13,$B12-FIND("#",SUBSTITUTE(Basis!$A13,";","#",33))),FIND("#",SUBSTITUTE(Basis!$A13,";","#",34))-FIND("#",SUBSTITUTE(Basis!$A13,";","#",33))-1)</f>
        <v>----</v>
      </c>
      <c r="AK12" t="str">
        <f>LEFT(RIGHT(Basis!$A13,$B12-FIND("#",SUBSTITUTE(Basis!$A13,";","#",34))),FIND("#",SUBSTITUTE(Basis!$A13,";","#",35))-FIND("#",SUBSTITUTE(Basis!$A13,";","#",34))-1)</f>
        <v>----</v>
      </c>
      <c r="AL12" t="str">
        <f>LEFT(RIGHT(Basis!$A13,$B12-FIND("#",SUBSTITUTE(Basis!$A13,";","#",35))),FIND("#",SUBSTITUTE(Basis!$A13,";","#",36))-FIND("#",SUBSTITUTE(Basis!$A13,";","#",35))-1)</f>
        <v>----</v>
      </c>
      <c r="AM12" t="str">
        <f>LEFT(RIGHT(Basis!$A13,$B12-FIND("#",SUBSTITUTE(Basis!$A13,";","#",36))),FIND("#",SUBSTITUTE(Basis!$A13,";","#",37))-FIND("#",SUBSTITUTE(Basis!$A13,";","#",36))-1)</f>
        <v>----</v>
      </c>
      <c r="AN12" t="str">
        <f>RIGHT(Basis!A13,B12-FIND("#",SUBSTITUTE(Basis!$A13,";","#",37)))</f>
        <v>----</v>
      </c>
    </row>
    <row r="13" spans="1:40" ht="13.5" customHeight="1" x14ac:dyDescent="0.2">
      <c r="A13">
        <v>11</v>
      </c>
      <c r="B13">
        <f>LEN(Basis!A14)</f>
        <v>212</v>
      </c>
      <c r="C13" t="str">
        <f>LEFT(Basis!A14,FIND(";",Basis!A14)-1)</f>
        <v>Kleinanleger</v>
      </c>
      <c r="D13" t="str">
        <f>LEFT(RIGHT(Basis!$A14,$B13-FIND("#",SUBSTITUTE(Basis!$A14,";","#",1))),FIND("#",SUBSTITUTE(Basis!$A14,";","#",2))-FIND("#",SUBSTITUTE(Basis!$A14,";","#",1))-1)</f>
        <v>Waehr.d.: Term.u.Opt.</v>
      </c>
      <c r="E13" t="str">
        <f>LEFT(RIGHT(Basis!$A14,$B13-FIND("#",SUBSTITUTE(Basis!$A14,";","#",2))),FIND("#",SUBSTITUTE(Basis!$A14,";","#",3))-FIND("#",SUBSTITUTE(Basis!$A14,";","#",2))-1)</f>
        <v>Ja</v>
      </c>
      <c r="F13" t="str">
        <f>LEFT(RIGHT(Basis!$A14,$B13-FIND("#",SUBSTITUTE(Basis!$A14,";","#",3))),FIND("#",SUBSTITUTE(Basis!$A14,";","#",4))-FIND("#",SUBSTITUTE(Basis!$A14,";","#",3))-1)</f>
        <v>----</v>
      </c>
      <c r="G13" t="str">
        <f>LEFT(RIGHT(Basis!$A14,$B13-FIND("#",SUBSTITUTE(Basis!$A14,";","#",4))),FIND("#",SUBSTITUTE(Basis!$A14,";","#",5))-FIND("#",SUBSTITUTE(Basis!$A14,";","#",4))-1)</f>
        <v>----</v>
      </c>
      <c r="H13" t="str">
        <f>LEFT(RIGHT(Basis!$A14,$B13-FIND("#",SUBSTITUTE(Basis!$A14,";","#",5))),FIND("#",SUBSTITUTE(Basis!$A14,";","#",6))-FIND("#",SUBSTITUTE(Basis!$A14,";","#",5))-1)</f>
        <v>----</v>
      </c>
      <c r="I13" t="str">
        <f>LEFT(RIGHT(Basis!$A14,$B13-FIND("#",SUBSTITUTE(Basis!$A14,";","#",6))),FIND("#",SUBSTITUTE(Basis!$A14,";","#",7))-FIND("#",SUBSTITUTE(Basis!$A14,";","#",6))-1)</f>
        <v>----</v>
      </c>
      <c r="J13" t="str">
        <f>LEFT(RIGHT(Basis!$A14,$B13-FIND("#",SUBSTITUTE(Basis!$A14,";","#",7))),FIND("#",SUBSTITUTE(Basis!$A14,";","#",8))-FIND("#",SUBSTITUTE(Basis!$A14,";","#",7))-1)</f>
        <v>----</v>
      </c>
      <c r="K13" t="str">
        <f>LEFT(RIGHT(Basis!$A14,$B13-FIND("#",SUBSTITUTE(Basis!$A14,";","#",8))),FIND("#",SUBSTITUTE(Basis!$A14,";","#",9))-FIND("#",SUBSTITUTE(Basis!$A14,";","#",8))-1)</f>
        <v>----</v>
      </c>
      <c r="L13" t="str">
        <f>LEFT(RIGHT(Basis!$A14,$B13-FIND("#",SUBSTITUTE(Basis!$A14,";","#",9))),FIND("#",SUBSTITUTE(Basis!$A14,";","#",10))-FIND("#",SUBSTITUTE(Basis!$A14,";","#",9))-1)</f>
        <v>----</v>
      </c>
      <c r="M13" t="str">
        <f>LEFT(RIGHT(Basis!$A14,$B13-FIND("#",SUBSTITUTE(Basis!$A14,";","#",10))),FIND("#",SUBSTITUTE(Basis!$A14,";","#",11))-FIND("#",SUBSTITUTE(Basis!$A14,";","#",10))-1)</f>
        <v>----</v>
      </c>
      <c r="N13" t="str">
        <f>LEFT(RIGHT(Basis!$A14,$B13-FIND("#",SUBSTITUTE(Basis!$A14,";","#",11))),FIND("#",SUBSTITUTE(Basis!$A14,";","#",12))-FIND("#",SUBSTITUTE(Basis!$A14,";","#",11))-1)</f>
        <v>----</v>
      </c>
      <c r="O13" t="str">
        <f>LEFT(RIGHT(Basis!$A14,$B13-FIND("#",SUBSTITUTE(Basis!$A14,";","#",12))),FIND("#",SUBSTITUTE(Basis!$A14,";","#",13))-FIND("#",SUBSTITUTE(Basis!$A14,";","#",12))-1)</f>
        <v>----</v>
      </c>
      <c r="P13" t="str">
        <f>LEFT(RIGHT(Basis!$A14,$B13-FIND("#",SUBSTITUTE(Basis!$A14,";","#",13))),FIND("#",SUBSTITUTE(Basis!$A14,";","#",14))-FIND("#",SUBSTITUTE(Basis!$A14,";","#",13))-1)</f>
        <v>----</v>
      </c>
      <c r="Q13" t="str">
        <f>LEFT(RIGHT(Basis!$A14,$B13-FIND("#",SUBSTITUTE(Basis!$A14,";","#",14))),FIND("#",SUBSTITUTE(Basis!$A14,";","#",15))-FIND("#",SUBSTITUTE(Basis!$A14,";","#",14))-1)</f>
        <v>----</v>
      </c>
      <c r="R13" t="str">
        <f>LEFT(RIGHT(Basis!$A14,$B13-FIND("#",SUBSTITUTE(Basis!$A14,";","#",15))),FIND("#",SUBSTITUTE(Basis!$A14,";","#",16))-FIND("#",SUBSTITUTE(Basis!$A14,";","#",15))-1)</f>
        <v>----</v>
      </c>
      <c r="S13" t="str">
        <f>LEFT(RIGHT(Basis!$A14,$B13-FIND("#",SUBSTITUTE(Basis!$A14,";","#",16))),FIND("#",SUBSTITUTE(Basis!$A14,";","#",17))-FIND("#",SUBSTITUTE(Basis!$A14,";","#",16))-1)</f>
        <v>----</v>
      </c>
      <c r="T13" t="str">
        <f>LEFT(RIGHT(Basis!$A14,$B13-FIND("#",SUBSTITUTE(Basis!$A14,";","#",17))),FIND("#",SUBSTITUTE(Basis!$A14,";","#",18))-FIND("#",SUBSTITUTE(Basis!$A14,";","#",17))-1)</f>
        <v>----</v>
      </c>
      <c r="U13" t="str">
        <f>LEFT(RIGHT(Basis!$A14,$B13-FIND("#",SUBSTITUTE(Basis!$A14,";","#",18))),FIND("#",SUBSTITUTE(Basis!$A14,";","#",19))-FIND("#",SUBSTITUTE(Basis!$A14,";","#",18))-1)</f>
        <v>----</v>
      </c>
      <c r="V13" t="str">
        <f>LEFT(RIGHT(Basis!$A14,$B13-FIND("#",SUBSTITUTE(Basis!$A14,";","#",19))),FIND("#",SUBSTITUTE(Basis!$A14,";","#",20))-FIND("#",SUBSTITUTE(Basis!$A14,";","#",19))-1)</f>
        <v>----</v>
      </c>
      <c r="W13" t="str">
        <f>LEFT(RIGHT(Basis!$A14,$B13-FIND("#",SUBSTITUTE(Basis!$A14,";","#",20))),FIND("#",SUBSTITUTE(Basis!$A14,";","#",21))-FIND("#",SUBSTITUTE(Basis!$A14,";","#",20))-1)</f>
        <v>----</v>
      </c>
      <c r="X13" t="str">
        <f>LEFT(RIGHT(Basis!$A14,$B13-FIND("#",SUBSTITUTE(Basis!$A14,";","#",21))),FIND("#",SUBSTITUTE(Basis!$A14,";","#",22))-FIND("#",SUBSTITUTE(Basis!$A14,";","#",21))-1)</f>
        <v>----</v>
      </c>
      <c r="Y13" t="str">
        <f>LEFT(RIGHT(Basis!$A14,$B13-FIND("#",SUBSTITUTE(Basis!$A14,";","#",22))),FIND("#",SUBSTITUTE(Basis!$A14,";","#",23))-FIND("#",SUBSTITUTE(Basis!$A14,";","#",22))-1)</f>
        <v>----</v>
      </c>
      <c r="Z13" t="str">
        <f>LEFT(RIGHT(Basis!$A14,$B13-FIND("#",SUBSTITUTE(Basis!$A14,";","#",23))),FIND("#",SUBSTITUTE(Basis!$A14,";","#",24))-FIND("#",SUBSTITUTE(Basis!$A14,";","#",23))-1)</f>
        <v>----</v>
      </c>
      <c r="AA13" t="str">
        <f>LEFT(RIGHT(Basis!$A14,$B13-FIND("#",SUBSTITUTE(Basis!$A14,";","#",24))),FIND("#",SUBSTITUTE(Basis!$A14,";","#",25))-FIND("#",SUBSTITUTE(Basis!$A14,";","#",24))-1)</f>
        <v>----</v>
      </c>
      <c r="AB13" t="str">
        <f>LEFT(RIGHT(Basis!$A14,$B13-FIND("#",SUBSTITUTE(Basis!$A14,";","#",25))),FIND("#",SUBSTITUTE(Basis!$A14,";","#",26))-FIND("#",SUBSTITUTE(Basis!$A14,";","#",25))-1)</f>
        <v>----</v>
      </c>
      <c r="AC13" t="str">
        <f>LEFT(RIGHT(Basis!$A14,$B13-FIND("#",SUBSTITUTE(Basis!$A14,";","#",26))),FIND("#",SUBSTITUTE(Basis!$A14,";","#",27))-FIND("#",SUBSTITUTE(Basis!$A14,";","#",26))-1)</f>
        <v>----</v>
      </c>
      <c r="AD13" t="str">
        <f>LEFT(RIGHT(Basis!$A14,$B13-FIND("#",SUBSTITUTE(Basis!$A14,";","#",27))),FIND("#",SUBSTITUTE(Basis!$A14,";","#",28))-FIND("#",SUBSTITUTE(Basis!$A14,";","#",27))-1)</f>
        <v>----</v>
      </c>
      <c r="AE13" t="str">
        <f>LEFT(RIGHT(Basis!$A14,$B13-FIND("#",SUBSTITUTE(Basis!$A14,";","#",28))),FIND("#",SUBSTITUTE(Basis!$A14,";","#",29))-FIND("#",SUBSTITUTE(Basis!$A14,";","#",28))-1)</f>
        <v>----</v>
      </c>
      <c r="AF13" t="str">
        <f>LEFT(RIGHT(Basis!$A14,$B13-FIND("#",SUBSTITUTE(Basis!$A14,";","#",29))),FIND("#",SUBSTITUTE(Basis!$A14,";","#",30))-FIND("#",SUBSTITUTE(Basis!$A14,";","#",29))-1)</f>
        <v>----</v>
      </c>
      <c r="AG13" t="str">
        <f>LEFT(RIGHT(Basis!$A14,$B13-FIND("#",SUBSTITUTE(Basis!$A14,";","#",30))),FIND("#",SUBSTITUTE(Basis!$A14,";","#",31))-FIND("#",SUBSTITUTE(Basis!$A14,";","#",30))-1)</f>
        <v>----</v>
      </c>
      <c r="AH13" t="str">
        <f>LEFT(RIGHT(Basis!$A14,$B13-FIND("#",SUBSTITUTE(Basis!$A14,";","#",31))),FIND("#",SUBSTITUTE(Basis!$A14,";","#",32))-FIND("#",SUBSTITUTE(Basis!$A14,";","#",31))-1)</f>
        <v>----</v>
      </c>
      <c r="AI13" t="str">
        <f>LEFT(RIGHT(Basis!$A14,$B13-FIND("#",SUBSTITUTE(Basis!$A14,";","#",32))),FIND("#",SUBSTITUTE(Basis!$A14,";","#",33))-FIND("#",SUBSTITUTE(Basis!$A14,";","#",32))-1)</f>
        <v>----</v>
      </c>
      <c r="AJ13" t="str">
        <f>LEFT(RIGHT(Basis!$A14,$B13-FIND("#",SUBSTITUTE(Basis!$A14,";","#",33))),FIND("#",SUBSTITUTE(Basis!$A14,";","#",34))-FIND("#",SUBSTITUTE(Basis!$A14,";","#",33))-1)</f>
        <v>----</v>
      </c>
      <c r="AK13" t="str">
        <f>LEFT(RIGHT(Basis!$A14,$B13-FIND("#",SUBSTITUTE(Basis!$A14,";","#",34))),FIND("#",SUBSTITUTE(Basis!$A14,";","#",35))-FIND("#",SUBSTITUTE(Basis!$A14,";","#",34))-1)</f>
        <v>----</v>
      </c>
      <c r="AL13" t="str">
        <f>LEFT(RIGHT(Basis!$A14,$B13-FIND("#",SUBSTITUTE(Basis!$A14,";","#",35))),FIND("#",SUBSTITUTE(Basis!$A14,";","#",36))-FIND("#",SUBSTITUTE(Basis!$A14,";","#",35))-1)</f>
        <v>----</v>
      </c>
      <c r="AM13" t="str">
        <f>LEFT(RIGHT(Basis!$A14,$B13-FIND("#",SUBSTITUTE(Basis!$A14,";","#",36))),FIND("#",SUBSTITUTE(Basis!$A14,";","#",37))-FIND("#",SUBSTITUTE(Basis!$A14,";","#",36))-1)</f>
        <v>----</v>
      </c>
      <c r="AN13" t="str">
        <f>RIGHT(Basis!A14,B13-FIND("#",SUBSTITUTE(Basis!$A14,";","#",37)))</f>
        <v>----</v>
      </c>
    </row>
    <row r="14" spans="1:40" ht="13.5" customHeight="1" x14ac:dyDescent="0.2">
      <c r="A14">
        <v>12</v>
      </c>
      <c r="B14">
        <f>LEN(Basis!A15)</f>
        <v>211</v>
      </c>
      <c r="C14" t="str">
        <f>LEFT(Basis!A15,FIND(";",Basis!A15)-1)</f>
        <v>Kleinanleger</v>
      </c>
      <c r="D14" t="str">
        <f>LEFT(RIGHT(Basis!$A15,$B14-FIND("#",SUBSTITUTE(Basis!$A15,";","#",1))),FIND("#",SUBSTITUTE(Basis!$A15,";","#",2))-FIND("#",SUBSTITUTE(Basis!$A15,";","#",1))-1)</f>
        <v>Waehr.d.: Swaps u.s.</v>
      </c>
      <c r="E14" t="str">
        <f>LEFT(RIGHT(Basis!$A15,$B14-FIND("#",SUBSTITUTE(Basis!$A15,";","#",2))),FIND("#",SUBSTITUTE(Basis!$A15,";","#",3))-FIND("#",SUBSTITUTE(Basis!$A15,";","#",2))-1)</f>
        <v>Ja</v>
      </c>
      <c r="F14" t="str">
        <f>LEFT(RIGHT(Basis!$A15,$B14-FIND("#",SUBSTITUTE(Basis!$A15,";","#",3))),FIND("#",SUBSTITUTE(Basis!$A15,";","#",4))-FIND("#",SUBSTITUTE(Basis!$A15,";","#",3))-1)</f>
        <v>----</v>
      </c>
      <c r="G14" t="str">
        <f>LEFT(RIGHT(Basis!$A15,$B14-FIND("#",SUBSTITUTE(Basis!$A15,";","#",4))),FIND("#",SUBSTITUTE(Basis!$A15,";","#",5))-FIND("#",SUBSTITUTE(Basis!$A15,";","#",4))-1)</f>
        <v>----</v>
      </c>
      <c r="H14" t="str">
        <f>LEFT(RIGHT(Basis!$A15,$B14-FIND("#",SUBSTITUTE(Basis!$A15,";","#",5))),FIND("#",SUBSTITUTE(Basis!$A15,";","#",6))-FIND("#",SUBSTITUTE(Basis!$A15,";","#",5))-1)</f>
        <v>----</v>
      </c>
      <c r="I14" t="str">
        <f>LEFT(RIGHT(Basis!$A15,$B14-FIND("#",SUBSTITUTE(Basis!$A15,";","#",6))),FIND("#",SUBSTITUTE(Basis!$A15,";","#",7))-FIND("#",SUBSTITUTE(Basis!$A15,";","#",6))-1)</f>
        <v>----</v>
      </c>
      <c r="J14" t="str">
        <f>LEFT(RIGHT(Basis!$A15,$B14-FIND("#",SUBSTITUTE(Basis!$A15,";","#",7))),FIND("#",SUBSTITUTE(Basis!$A15,";","#",8))-FIND("#",SUBSTITUTE(Basis!$A15,";","#",7))-1)</f>
        <v>----</v>
      </c>
      <c r="K14" t="str">
        <f>LEFT(RIGHT(Basis!$A15,$B14-FIND("#",SUBSTITUTE(Basis!$A15,";","#",8))),FIND("#",SUBSTITUTE(Basis!$A15,";","#",9))-FIND("#",SUBSTITUTE(Basis!$A15,";","#",8))-1)</f>
        <v>----</v>
      </c>
      <c r="L14" t="str">
        <f>LEFT(RIGHT(Basis!$A15,$B14-FIND("#",SUBSTITUTE(Basis!$A15,";","#",9))),FIND("#",SUBSTITUTE(Basis!$A15,";","#",10))-FIND("#",SUBSTITUTE(Basis!$A15,";","#",9))-1)</f>
        <v>----</v>
      </c>
      <c r="M14" t="str">
        <f>LEFT(RIGHT(Basis!$A15,$B14-FIND("#",SUBSTITUTE(Basis!$A15,";","#",10))),FIND("#",SUBSTITUTE(Basis!$A15,";","#",11))-FIND("#",SUBSTITUTE(Basis!$A15,";","#",10))-1)</f>
        <v>----</v>
      </c>
      <c r="N14" t="str">
        <f>LEFT(RIGHT(Basis!$A15,$B14-FIND("#",SUBSTITUTE(Basis!$A15,";","#",11))),FIND("#",SUBSTITUTE(Basis!$A15,";","#",12))-FIND("#",SUBSTITUTE(Basis!$A15,";","#",11))-1)</f>
        <v>----</v>
      </c>
      <c r="O14" t="str">
        <f>LEFT(RIGHT(Basis!$A15,$B14-FIND("#",SUBSTITUTE(Basis!$A15,";","#",12))),FIND("#",SUBSTITUTE(Basis!$A15,";","#",13))-FIND("#",SUBSTITUTE(Basis!$A15,";","#",12))-1)</f>
        <v>----</v>
      </c>
      <c r="P14" t="str">
        <f>LEFT(RIGHT(Basis!$A15,$B14-FIND("#",SUBSTITUTE(Basis!$A15,";","#",13))),FIND("#",SUBSTITUTE(Basis!$A15,";","#",14))-FIND("#",SUBSTITUTE(Basis!$A15,";","#",13))-1)</f>
        <v>----</v>
      </c>
      <c r="Q14" t="str">
        <f>LEFT(RIGHT(Basis!$A15,$B14-FIND("#",SUBSTITUTE(Basis!$A15,";","#",14))),FIND("#",SUBSTITUTE(Basis!$A15,";","#",15))-FIND("#",SUBSTITUTE(Basis!$A15,";","#",14))-1)</f>
        <v>----</v>
      </c>
      <c r="R14" t="str">
        <f>LEFT(RIGHT(Basis!$A15,$B14-FIND("#",SUBSTITUTE(Basis!$A15,";","#",15))),FIND("#",SUBSTITUTE(Basis!$A15,";","#",16))-FIND("#",SUBSTITUTE(Basis!$A15,";","#",15))-1)</f>
        <v>----</v>
      </c>
      <c r="S14" t="str">
        <f>LEFT(RIGHT(Basis!$A15,$B14-FIND("#",SUBSTITUTE(Basis!$A15,";","#",16))),FIND("#",SUBSTITUTE(Basis!$A15,";","#",17))-FIND("#",SUBSTITUTE(Basis!$A15,";","#",16))-1)</f>
        <v>----</v>
      </c>
      <c r="T14" t="str">
        <f>LEFT(RIGHT(Basis!$A15,$B14-FIND("#",SUBSTITUTE(Basis!$A15,";","#",17))),FIND("#",SUBSTITUTE(Basis!$A15,";","#",18))-FIND("#",SUBSTITUTE(Basis!$A15,";","#",17))-1)</f>
        <v>----</v>
      </c>
      <c r="U14" t="str">
        <f>LEFT(RIGHT(Basis!$A15,$B14-FIND("#",SUBSTITUTE(Basis!$A15,";","#",18))),FIND("#",SUBSTITUTE(Basis!$A15,";","#",19))-FIND("#",SUBSTITUTE(Basis!$A15,";","#",18))-1)</f>
        <v>----</v>
      </c>
      <c r="V14" t="str">
        <f>LEFT(RIGHT(Basis!$A15,$B14-FIND("#",SUBSTITUTE(Basis!$A15,";","#",19))),FIND("#",SUBSTITUTE(Basis!$A15,";","#",20))-FIND("#",SUBSTITUTE(Basis!$A15,";","#",19))-1)</f>
        <v>----</v>
      </c>
      <c r="W14" t="str">
        <f>LEFT(RIGHT(Basis!$A15,$B14-FIND("#",SUBSTITUTE(Basis!$A15,";","#",20))),FIND("#",SUBSTITUTE(Basis!$A15,";","#",21))-FIND("#",SUBSTITUTE(Basis!$A15,";","#",20))-1)</f>
        <v>----</v>
      </c>
      <c r="X14" t="str">
        <f>LEFT(RIGHT(Basis!$A15,$B14-FIND("#",SUBSTITUTE(Basis!$A15,";","#",21))),FIND("#",SUBSTITUTE(Basis!$A15,";","#",22))-FIND("#",SUBSTITUTE(Basis!$A15,";","#",21))-1)</f>
        <v>----</v>
      </c>
      <c r="Y14" t="str">
        <f>LEFT(RIGHT(Basis!$A15,$B14-FIND("#",SUBSTITUTE(Basis!$A15,";","#",22))),FIND("#",SUBSTITUTE(Basis!$A15,";","#",23))-FIND("#",SUBSTITUTE(Basis!$A15,";","#",22))-1)</f>
        <v>----</v>
      </c>
      <c r="Z14" t="str">
        <f>LEFT(RIGHT(Basis!$A15,$B14-FIND("#",SUBSTITUTE(Basis!$A15,";","#",23))),FIND("#",SUBSTITUTE(Basis!$A15,";","#",24))-FIND("#",SUBSTITUTE(Basis!$A15,";","#",23))-1)</f>
        <v>----</v>
      </c>
      <c r="AA14" t="str">
        <f>LEFT(RIGHT(Basis!$A15,$B14-FIND("#",SUBSTITUTE(Basis!$A15,";","#",24))),FIND("#",SUBSTITUTE(Basis!$A15,";","#",25))-FIND("#",SUBSTITUTE(Basis!$A15,";","#",24))-1)</f>
        <v>----</v>
      </c>
      <c r="AB14" t="str">
        <f>LEFT(RIGHT(Basis!$A15,$B14-FIND("#",SUBSTITUTE(Basis!$A15,";","#",25))),FIND("#",SUBSTITUTE(Basis!$A15,";","#",26))-FIND("#",SUBSTITUTE(Basis!$A15,";","#",25))-1)</f>
        <v>----</v>
      </c>
      <c r="AC14" t="str">
        <f>LEFT(RIGHT(Basis!$A15,$B14-FIND("#",SUBSTITUTE(Basis!$A15,";","#",26))),FIND("#",SUBSTITUTE(Basis!$A15,";","#",27))-FIND("#",SUBSTITUTE(Basis!$A15,";","#",26))-1)</f>
        <v>----</v>
      </c>
      <c r="AD14" t="str">
        <f>LEFT(RIGHT(Basis!$A15,$B14-FIND("#",SUBSTITUTE(Basis!$A15,";","#",27))),FIND("#",SUBSTITUTE(Basis!$A15,";","#",28))-FIND("#",SUBSTITUTE(Basis!$A15,";","#",27))-1)</f>
        <v>----</v>
      </c>
      <c r="AE14" t="str">
        <f>LEFT(RIGHT(Basis!$A15,$B14-FIND("#",SUBSTITUTE(Basis!$A15,";","#",28))),FIND("#",SUBSTITUTE(Basis!$A15,";","#",29))-FIND("#",SUBSTITUTE(Basis!$A15,";","#",28))-1)</f>
        <v>----</v>
      </c>
      <c r="AF14" t="str">
        <f>LEFT(RIGHT(Basis!$A15,$B14-FIND("#",SUBSTITUTE(Basis!$A15,";","#",29))),FIND("#",SUBSTITUTE(Basis!$A15,";","#",30))-FIND("#",SUBSTITUTE(Basis!$A15,";","#",29))-1)</f>
        <v>----</v>
      </c>
      <c r="AG14" t="str">
        <f>LEFT(RIGHT(Basis!$A15,$B14-FIND("#",SUBSTITUTE(Basis!$A15,";","#",30))),FIND("#",SUBSTITUTE(Basis!$A15,";","#",31))-FIND("#",SUBSTITUTE(Basis!$A15,";","#",30))-1)</f>
        <v>----</v>
      </c>
      <c r="AH14" t="str">
        <f>LEFT(RIGHT(Basis!$A15,$B14-FIND("#",SUBSTITUTE(Basis!$A15,";","#",31))),FIND("#",SUBSTITUTE(Basis!$A15,";","#",32))-FIND("#",SUBSTITUTE(Basis!$A15,";","#",31))-1)</f>
        <v>----</v>
      </c>
      <c r="AI14" t="str">
        <f>LEFT(RIGHT(Basis!$A15,$B14-FIND("#",SUBSTITUTE(Basis!$A15,";","#",32))),FIND("#",SUBSTITUTE(Basis!$A15,";","#",33))-FIND("#",SUBSTITUTE(Basis!$A15,";","#",32))-1)</f>
        <v>----</v>
      </c>
      <c r="AJ14" t="str">
        <f>LEFT(RIGHT(Basis!$A15,$B14-FIND("#",SUBSTITUTE(Basis!$A15,";","#",33))),FIND("#",SUBSTITUTE(Basis!$A15,";","#",34))-FIND("#",SUBSTITUTE(Basis!$A15,";","#",33))-1)</f>
        <v>----</v>
      </c>
      <c r="AK14" t="str">
        <f>LEFT(RIGHT(Basis!$A15,$B14-FIND("#",SUBSTITUTE(Basis!$A15,";","#",34))),FIND("#",SUBSTITUTE(Basis!$A15,";","#",35))-FIND("#",SUBSTITUTE(Basis!$A15,";","#",34))-1)</f>
        <v>----</v>
      </c>
      <c r="AL14" t="str">
        <f>LEFT(RIGHT(Basis!$A15,$B14-FIND("#",SUBSTITUTE(Basis!$A15,";","#",35))),FIND("#",SUBSTITUTE(Basis!$A15,";","#",36))-FIND("#",SUBSTITUTE(Basis!$A15,";","#",35))-1)</f>
        <v>----</v>
      </c>
      <c r="AM14" t="str">
        <f>LEFT(RIGHT(Basis!$A15,$B14-FIND("#",SUBSTITUTE(Basis!$A15,";","#",36))),FIND("#",SUBSTITUTE(Basis!$A15,";","#",37))-FIND("#",SUBSTITUTE(Basis!$A15,";","#",36))-1)</f>
        <v>----</v>
      </c>
      <c r="AN14" t="str">
        <f>RIGHT(Basis!A15,B14-FIND("#",SUBSTITUTE(Basis!$A15,";","#",37)))</f>
        <v>----</v>
      </c>
    </row>
    <row r="15" spans="1:40" ht="13.5" customHeight="1" x14ac:dyDescent="0.2">
      <c r="A15">
        <v>13</v>
      </c>
      <c r="B15">
        <f>LEN(Basis!A16)</f>
        <v>205</v>
      </c>
      <c r="C15" t="str">
        <f>LEFT(Basis!A16,FIND(";",Basis!A16)-1)</f>
        <v>Kleinanleger</v>
      </c>
      <c r="D15" t="str">
        <f>LEFT(RIGHT(Basis!$A16,$B15-FIND("#",SUBSTITUTE(Basis!$A16,";","#",1))),FIND("#",SUBSTITUTE(Basis!$A16,";","#",2))-FIND("#",SUBSTITUTE(Basis!$A16,";","#",1))-1)</f>
        <v>Strukt. Finanzp.</v>
      </c>
      <c r="E15" t="str">
        <f>LEFT(RIGHT(Basis!$A16,$B15-FIND("#",SUBSTITUTE(Basis!$A16,";","#",2))),FIND("#",SUBSTITUTE(Basis!$A16,";","#",3))-FIND("#",SUBSTITUTE(Basis!$A16,";","#",2))-1)</f>
        <v>Ja</v>
      </c>
      <c r="F15" t="str">
        <f>LEFT(RIGHT(Basis!$A16,$B15-FIND("#",SUBSTITUTE(Basis!$A16,";","#",3))),FIND("#",SUBSTITUTE(Basis!$A16,";","#",4))-FIND("#",SUBSTITUTE(Basis!$A16,";","#",3))-1)</f>
        <v>Frankfurt</v>
      </c>
      <c r="G15" t="str">
        <f>LEFT(RIGHT(Basis!$A16,$B15-FIND("#",SUBSTITUTE(Basis!$A16,";","#",4))),FIND("#",SUBSTITUTE(Basis!$A16,";","#",5))-FIND("#",SUBSTITUTE(Basis!$A16,";","#",4))-1)</f>
        <v>XFRA</v>
      </c>
      <c r="H15" t="str">
        <f>LEFT(RIGHT(Basis!$A16,$B15-FIND("#",SUBSTITUTE(Basis!$A16,";","#",5))),FIND("#",SUBSTITUTE(Basis!$A16,";","#",6))-FIND("#",SUBSTITUTE(Basis!$A16,";","#",5))-1)</f>
        <v>100</v>
      </c>
      <c r="I15" t="str">
        <f>LEFT(RIGHT(Basis!$A16,$B15-FIND("#",SUBSTITUTE(Basis!$A16,";","#",6))),FIND("#",SUBSTITUTE(Basis!$A16,";","#",7))-FIND("#",SUBSTITUTE(Basis!$A16,";","#",6))-1)</f>
        <v>100</v>
      </c>
      <c r="J15" t="str">
        <f>LEFT(RIGHT(Basis!$A16,$B15-FIND("#",SUBSTITUTE(Basis!$A16,";","#",7))),FIND("#",SUBSTITUTE(Basis!$A16,";","#",8))-FIND("#",SUBSTITUTE(Basis!$A16,";","#",7))-1)</f>
        <v>100</v>
      </c>
      <c r="K15" t="str">
        <f>LEFT(RIGHT(Basis!$A16,$B15-FIND("#",SUBSTITUTE(Basis!$A16,";","#",8))),FIND("#",SUBSTITUTE(Basis!$A16,";","#",9))-FIND("#",SUBSTITUTE(Basis!$A16,";","#",8))-1)</f>
        <v>0</v>
      </c>
      <c r="L15" t="str">
        <f>LEFT(RIGHT(Basis!$A16,$B15-FIND("#",SUBSTITUTE(Basis!$A16,";","#",9))),FIND("#",SUBSTITUTE(Basis!$A16,";","#",10))-FIND("#",SUBSTITUTE(Basis!$A16,";","#",9))-1)</f>
        <v>100</v>
      </c>
      <c r="M15" t="str">
        <f>LEFT(RIGHT(Basis!$A16,$B15-FIND("#",SUBSTITUTE(Basis!$A16,";","#",10))),FIND("#",SUBSTITUTE(Basis!$A16,";","#",11))-FIND("#",SUBSTITUTE(Basis!$A16,";","#",10))-1)</f>
        <v>----</v>
      </c>
      <c r="N15" t="str">
        <f>LEFT(RIGHT(Basis!$A16,$B15-FIND("#",SUBSTITUTE(Basis!$A16,";","#",11))),FIND("#",SUBSTITUTE(Basis!$A16,";","#",12))-FIND("#",SUBSTITUTE(Basis!$A16,";","#",11))-1)</f>
        <v>----</v>
      </c>
      <c r="O15" t="str">
        <f>LEFT(RIGHT(Basis!$A16,$B15-FIND("#",SUBSTITUTE(Basis!$A16,";","#",12))),FIND("#",SUBSTITUTE(Basis!$A16,";","#",13))-FIND("#",SUBSTITUTE(Basis!$A16,";","#",12))-1)</f>
        <v>----</v>
      </c>
      <c r="P15" t="str">
        <f>LEFT(RIGHT(Basis!$A16,$B15-FIND("#",SUBSTITUTE(Basis!$A16,";","#",13))),FIND("#",SUBSTITUTE(Basis!$A16,";","#",14))-FIND("#",SUBSTITUTE(Basis!$A16,";","#",13))-1)</f>
        <v>----</v>
      </c>
      <c r="Q15" t="str">
        <f>LEFT(RIGHT(Basis!$A16,$B15-FIND("#",SUBSTITUTE(Basis!$A16,";","#",14))),FIND("#",SUBSTITUTE(Basis!$A16,";","#",15))-FIND("#",SUBSTITUTE(Basis!$A16,";","#",14))-1)</f>
        <v>----</v>
      </c>
      <c r="R15" t="str">
        <f>LEFT(RIGHT(Basis!$A16,$B15-FIND("#",SUBSTITUTE(Basis!$A16,";","#",15))),FIND("#",SUBSTITUTE(Basis!$A16,";","#",16))-FIND("#",SUBSTITUTE(Basis!$A16,";","#",15))-1)</f>
        <v>----</v>
      </c>
      <c r="S15" t="str">
        <f>LEFT(RIGHT(Basis!$A16,$B15-FIND("#",SUBSTITUTE(Basis!$A16,";","#",16))),FIND("#",SUBSTITUTE(Basis!$A16,";","#",17))-FIND("#",SUBSTITUTE(Basis!$A16,";","#",16))-1)</f>
        <v>----</v>
      </c>
      <c r="T15" t="str">
        <f>LEFT(RIGHT(Basis!$A16,$B15-FIND("#",SUBSTITUTE(Basis!$A16,";","#",17))),FIND("#",SUBSTITUTE(Basis!$A16,";","#",18))-FIND("#",SUBSTITUTE(Basis!$A16,";","#",17))-1)</f>
        <v>----</v>
      </c>
      <c r="U15" t="str">
        <f>LEFT(RIGHT(Basis!$A16,$B15-FIND("#",SUBSTITUTE(Basis!$A16,";","#",18))),FIND("#",SUBSTITUTE(Basis!$A16,";","#",19))-FIND("#",SUBSTITUTE(Basis!$A16,";","#",18))-1)</f>
        <v>----</v>
      </c>
      <c r="V15" t="str">
        <f>LEFT(RIGHT(Basis!$A16,$B15-FIND("#",SUBSTITUTE(Basis!$A16,";","#",19))),FIND("#",SUBSTITUTE(Basis!$A16,";","#",20))-FIND("#",SUBSTITUTE(Basis!$A16,";","#",19))-1)</f>
        <v>----</v>
      </c>
      <c r="W15" t="str">
        <f>LEFT(RIGHT(Basis!$A16,$B15-FIND("#",SUBSTITUTE(Basis!$A16,";","#",20))),FIND("#",SUBSTITUTE(Basis!$A16,";","#",21))-FIND("#",SUBSTITUTE(Basis!$A16,";","#",20))-1)</f>
        <v>----</v>
      </c>
      <c r="X15" t="str">
        <f>LEFT(RIGHT(Basis!$A16,$B15-FIND("#",SUBSTITUTE(Basis!$A16,";","#",21))),FIND("#",SUBSTITUTE(Basis!$A16,";","#",22))-FIND("#",SUBSTITUTE(Basis!$A16,";","#",21))-1)</f>
        <v>----</v>
      </c>
      <c r="Y15" t="str">
        <f>LEFT(RIGHT(Basis!$A16,$B15-FIND("#",SUBSTITUTE(Basis!$A16,";","#",22))),FIND("#",SUBSTITUTE(Basis!$A16,";","#",23))-FIND("#",SUBSTITUTE(Basis!$A16,";","#",22))-1)</f>
        <v>----</v>
      </c>
      <c r="Z15" t="str">
        <f>LEFT(RIGHT(Basis!$A16,$B15-FIND("#",SUBSTITUTE(Basis!$A16,";","#",23))),FIND("#",SUBSTITUTE(Basis!$A16,";","#",24))-FIND("#",SUBSTITUTE(Basis!$A16,";","#",23))-1)</f>
        <v>----</v>
      </c>
      <c r="AA15" t="str">
        <f>LEFT(RIGHT(Basis!$A16,$B15-FIND("#",SUBSTITUTE(Basis!$A16,";","#",24))),FIND("#",SUBSTITUTE(Basis!$A16,";","#",25))-FIND("#",SUBSTITUTE(Basis!$A16,";","#",24))-1)</f>
        <v>----</v>
      </c>
      <c r="AB15" t="str">
        <f>LEFT(RIGHT(Basis!$A16,$B15-FIND("#",SUBSTITUTE(Basis!$A16,";","#",25))),FIND("#",SUBSTITUTE(Basis!$A16,";","#",26))-FIND("#",SUBSTITUTE(Basis!$A16,";","#",25))-1)</f>
        <v>----</v>
      </c>
      <c r="AC15" t="str">
        <f>LEFT(RIGHT(Basis!$A16,$B15-FIND("#",SUBSTITUTE(Basis!$A16,";","#",26))),FIND("#",SUBSTITUTE(Basis!$A16,";","#",27))-FIND("#",SUBSTITUTE(Basis!$A16,";","#",26))-1)</f>
        <v>----</v>
      </c>
      <c r="AD15" t="str">
        <f>LEFT(RIGHT(Basis!$A16,$B15-FIND("#",SUBSTITUTE(Basis!$A16,";","#",27))),FIND("#",SUBSTITUTE(Basis!$A16,";","#",28))-FIND("#",SUBSTITUTE(Basis!$A16,";","#",27))-1)</f>
        <v>----</v>
      </c>
      <c r="AE15" t="str">
        <f>LEFT(RIGHT(Basis!$A16,$B15-FIND("#",SUBSTITUTE(Basis!$A16,";","#",28))),FIND("#",SUBSTITUTE(Basis!$A16,";","#",29))-FIND("#",SUBSTITUTE(Basis!$A16,";","#",28))-1)</f>
        <v>----</v>
      </c>
      <c r="AF15" t="str">
        <f>LEFT(RIGHT(Basis!$A16,$B15-FIND("#",SUBSTITUTE(Basis!$A16,";","#",29))),FIND("#",SUBSTITUTE(Basis!$A16,";","#",30))-FIND("#",SUBSTITUTE(Basis!$A16,";","#",29))-1)</f>
        <v>----</v>
      </c>
      <c r="AG15" t="str">
        <f>LEFT(RIGHT(Basis!$A16,$B15-FIND("#",SUBSTITUTE(Basis!$A16,";","#",30))),FIND("#",SUBSTITUTE(Basis!$A16,";","#",31))-FIND("#",SUBSTITUTE(Basis!$A16,";","#",30))-1)</f>
        <v>----</v>
      </c>
      <c r="AH15" t="str">
        <f>LEFT(RIGHT(Basis!$A16,$B15-FIND("#",SUBSTITUTE(Basis!$A16,";","#",31))),FIND("#",SUBSTITUTE(Basis!$A16,";","#",32))-FIND("#",SUBSTITUTE(Basis!$A16,";","#",31))-1)</f>
        <v>----</v>
      </c>
      <c r="AI15" t="str">
        <f>LEFT(RIGHT(Basis!$A16,$B15-FIND("#",SUBSTITUTE(Basis!$A16,";","#",32))),FIND("#",SUBSTITUTE(Basis!$A16,";","#",33))-FIND("#",SUBSTITUTE(Basis!$A16,";","#",32))-1)</f>
        <v>----</v>
      </c>
      <c r="AJ15" t="str">
        <f>LEFT(RIGHT(Basis!$A16,$B15-FIND("#",SUBSTITUTE(Basis!$A16,";","#",33))),FIND("#",SUBSTITUTE(Basis!$A16,";","#",34))-FIND("#",SUBSTITUTE(Basis!$A16,";","#",33))-1)</f>
        <v>----</v>
      </c>
      <c r="AK15" t="str">
        <f>LEFT(RIGHT(Basis!$A16,$B15-FIND("#",SUBSTITUTE(Basis!$A16,";","#",34))),FIND("#",SUBSTITUTE(Basis!$A16,";","#",35))-FIND("#",SUBSTITUTE(Basis!$A16,";","#",34))-1)</f>
        <v>----</v>
      </c>
      <c r="AL15" t="str">
        <f>LEFT(RIGHT(Basis!$A16,$B15-FIND("#",SUBSTITUTE(Basis!$A16,";","#",35))),FIND("#",SUBSTITUTE(Basis!$A16,";","#",36))-FIND("#",SUBSTITUTE(Basis!$A16,";","#",35))-1)</f>
        <v>----</v>
      </c>
      <c r="AM15" t="str">
        <f>LEFT(RIGHT(Basis!$A16,$B15-FIND("#",SUBSTITUTE(Basis!$A16,";","#",36))),FIND("#",SUBSTITUTE(Basis!$A16,";","#",37))-FIND("#",SUBSTITUTE(Basis!$A16,";","#",36))-1)</f>
        <v>----</v>
      </c>
      <c r="AN15" t="str">
        <f>RIGHT(Basis!A16,B15-FIND("#",SUBSTITUTE(Basis!$A16,";","#",37)))</f>
        <v>----</v>
      </c>
    </row>
    <row r="16" spans="1:40" ht="13.5" customHeight="1" x14ac:dyDescent="0.2">
      <c r="A16">
        <v>14</v>
      </c>
      <c r="B16">
        <f>LEN(Basis!A17)</f>
        <v>211</v>
      </c>
      <c r="C16" t="str">
        <f>LEFT(Basis!A17,FIND(";",Basis!A17)-1)</f>
        <v>Kleinanleger</v>
      </c>
      <c r="D16" t="str">
        <f>LEFT(RIGHT(Basis!$A17,$B16-FIND("#",SUBSTITUTE(Basis!$A17,";","#",1))),FIND("#",SUBSTITUTE(Basis!$A17,";","#",2))-FIND("#",SUBSTITUTE(Basis!$A17,";","#",1))-1)</f>
        <v>Aktiend.: Term.u.Opt.</v>
      </c>
      <c r="E16" t="str">
        <f>LEFT(RIGHT(Basis!$A17,$B16-FIND("#",SUBSTITUTE(Basis!$A17,";","#",2))),FIND("#",SUBSTITUTE(Basis!$A17,";","#",3))-FIND("#",SUBSTITUTE(Basis!$A17,";","#",2))-1)</f>
        <v>Nein</v>
      </c>
      <c r="F16" t="str">
        <f>LEFT(RIGHT(Basis!$A17,$B16-FIND("#",SUBSTITUTE(Basis!$A17,";","#",3))),FIND("#",SUBSTITUTE(Basis!$A17,";","#",4))-FIND("#",SUBSTITUTE(Basis!$A17,";","#",3))-1)</f>
        <v>Eurex</v>
      </c>
      <c r="G16" t="str">
        <f>LEFT(RIGHT(Basis!$A17,$B16-FIND("#",SUBSTITUTE(Basis!$A17,";","#",4))),FIND("#",SUBSTITUTE(Basis!$A17,";","#",5))-FIND("#",SUBSTITUTE(Basis!$A17,";","#",4))-1)</f>
        <v>XEUR</v>
      </c>
      <c r="H16" t="str">
        <f>LEFT(RIGHT(Basis!$A17,$B16-FIND("#",SUBSTITUTE(Basis!$A17,";","#",5))),FIND("#",SUBSTITUTE(Basis!$A17,";","#",6))-FIND("#",SUBSTITUTE(Basis!$A17,";","#",5))-1)</f>
        <v>99,8</v>
      </c>
      <c r="I16" t="str">
        <f>LEFT(RIGHT(Basis!$A17,$B16-FIND("#",SUBSTITUTE(Basis!$A17,";","#",6))),FIND("#",SUBSTITUTE(Basis!$A17,";","#",7))-FIND("#",SUBSTITUTE(Basis!$A17,";","#",6))-1)</f>
        <v>97,3</v>
      </c>
      <c r="J16" t="str">
        <f>LEFT(RIGHT(Basis!$A17,$B16-FIND("#",SUBSTITUTE(Basis!$A17,";","#",7))),FIND("#",SUBSTITUTE(Basis!$A17,";","#",8))-FIND("#",SUBSTITUTE(Basis!$A17,";","#",7))-1)</f>
        <v>72,3</v>
      </c>
      <c r="K16" t="str">
        <f>LEFT(RIGHT(Basis!$A17,$B16-FIND("#",SUBSTITUTE(Basis!$A17,";","#",8))),FIND("#",SUBSTITUTE(Basis!$A17,";","#",9))-FIND("#",SUBSTITUTE(Basis!$A17,";","#",8))-1)</f>
        <v>27,7</v>
      </c>
      <c r="L16" t="str">
        <f>LEFT(RIGHT(Basis!$A17,$B16-FIND("#",SUBSTITUTE(Basis!$A17,";","#",9))),FIND("#",SUBSTITUTE(Basis!$A17,";","#",10))-FIND("#",SUBSTITUTE(Basis!$A17,";","#",9))-1)</f>
        <v>100</v>
      </c>
      <c r="M16" t="str">
        <f>LEFT(RIGHT(Basis!$A17,$B16-FIND("#",SUBSTITUTE(Basis!$A17,";","#",10))),FIND("#",SUBSTITUTE(Basis!$A17,";","#",11))-FIND("#",SUBSTITUTE(Basis!$A17,";","#",10))-1)</f>
        <v>New York</v>
      </c>
      <c r="N16" t="str">
        <f>LEFT(RIGHT(Basis!$A17,$B16-FIND("#",SUBSTITUTE(Basis!$A17,";","#",11))),FIND("#",SUBSTITUTE(Basis!$A17,";","#",12))-FIND("#",SUBSTITUTE(Basis!$A17,";","#",11))-1)</f>
        <v>XNYS</v>
      </c>
      <c r="O16" t="str">
        <f>LEFT(RIGHT(Basis!$A17,$B16-FIND("#",SUBSTITUTE(Basis!$A17,";","#",12))),FIND("#",SUBSTITUTE(Basis!$A17,";","#",13))-FIND("#",SUBSTITUTE(Basis!$A17,";","#",12))-1)</f>
        <v>0,2</v>
      </c>
      <c r="P16" t="str">
        <f>LEFT(RIGHT(Basis!$A17,$B16-FIND("#",SUBSTITUTE(Basis!$A17,";","#",13))),FIND("#",SUBSTITUTE(Basis!$A17,";","#",14))-FIND("#",SUBSTITUTE(Basis!$A17,";","#",13))-1)</f>
        <v>2,7</v>
      </c>
      <c r="Q16" t="str">
        <f>LEFT(RIGHT(Basis!$A17,$B16-FIND("#",SUBSTITUTE(Basis!$A17,";","#",14))),FIND("#",SUBSTITUTE(Basis!$A17,";","#",15))-FIND("#",SUBSTITUTE(Basis!$A17,";","#",14))-1)</f>
        <v>50</v>
      </c>
      <c r="R16" t="str">
        <f>LEFT(RIGHT(Basis!$A17,$B16-FIND("#",SUBSTITUTE(Basis!$A17,";","#",15))),FIND("#",SUBSTITUTE(Basis!$A17,";","#",16))-FIND("#",SUBSTITUTE(Basis!$A17,";","#",15))-1)</f>
        <v>50</v>
      </c>
      <c r="S16" t="str">
        <f>LEFT(RIGHT(Basis!$A17,$B16-FIND("#",SUBSTITUTE(Basis!$A17,";","#",16))),FIND("#",SUBSTITUTE(Basis!$A17,";","#",17))-FIND("#",SUBSTITUTE(Basis!$A17,";","#",16))-1)</f>
        <v>100</v>
      </c>
      <c r="T16" t="str">
        <f>LEFT(RIGHT(Basis!$A17,$B16-FIND("#",SUBSTITUTE(Basis!$A17,";","#",17))),FIND("#",SUBSTITUTE(Basis!$A17,";","#",18))-FIND("#",SUBSTITUTE(Basis!$A17,";","#",17))-1)</f>
        <v>----</v>
      </c>
      <c r="U16" t="str">
        <f>LEFT(RIGHT(Basis!$A17,$B16-FIND("#",SUBSTITUTE(Basis!$A17,";","#",18))),FIND("#",SUBSTITUTE(Basis!$A17,";","#",19))-FIND("#",SUBSTITUTE(Basis!$A17,";","#",18))-1)</f>
        <v>----</v>
      </c>
      <c r="V16" t="str">
        <f>LEFT(RIGHT(Basis!$A17,$B16-FIND("#",SUBSTITUTE(Basis!$A17,";","#",19))),FIND("#",SUBSTITUTE(Basis!$A17,";","#",20))-FIND("#",SUBSTITUTE(Basis!$A17,";","#",19))-1)</f>
        <v>----</v>
      </c>
      <c r="W16" t="str">
        <f>LEFT(RIGHT(Basis!$A17,$B16-FIND("#",SUBSTITUTE(Basis!$A17,";","#",20))),FIND("#",SUBSTITUTE(Basis!$A17,";","#",21))-FIND("#",SUBSTITUTE(Basis!$A17,";","#",20))-1)</f>
        <v>----</v>
      </c>
      <c r="X16" t="str">
        <f>LEFT(RIGHT(Basis!$A17,$B16-FIND("#",SUBSTITUTE(Basis!$A17,";","#",21))),FIND("#",SUBSTITUTE(Basis!$A17,";","#",22))-FIND("#",SUBSTITUTE(Basis!$A17,";","#",21))-1)</f>
        <v>----</v>
      </c>
      <c r="Y16" t="str">
        <f>LEFT(RIGHT(Basis!$A17,$B16-FIND("#",SUBSTITUTE(Basis!$A17,";","#",22))),FIND("#",SUBSTITUTE(Basis!$A17,";","#",23))-FIND("#",SUBSTITUTE(Basis!$A17,";","#",22))-1)</f>
        <v>----</v>
      </c>
      <c r="Z16" t="str">
        <f>LEFT(RIGHT(Basis!$A17,$B16-FIND("#",SUBSTITUTE(Basis!$A17,";","#",23))),FIND("#",SUBSTITUTE(Basis!$A17,";","#",24))-FIND("#",SUBSTITUTE(Basis!$A17,";","#",23))-1)</f>
        <v>----</v>
      </c>
      <c r="AA16" t="str">
        <f>LEFT(RIGHT(Basis!$A17,$B16-FIND("#",SUBSTITUTE(Basis!$A17,";","#",24))),FIND("#",SUBSTITUTE(Basis!$A17,";","#",25))-FIND("#",SUBSTITUTE(Basis!$A17,";","#",24))-1)</f>
        <v>----</v>
      </c>
      <c r="AB16" t="str">
        <f>LEFT(RIGHT(Basis!$A17,$B16-FIND("#",SUBSTITUTE(Basis!$A17,";","#",25))),FIND("#",SUBSTITUTE(Basis!$A17,";","#",26))-FIND("#",SUBSTITUTE(Basis!$A17,";","#",25))-1)</f>
        <v>----</v>
      </c>
      <c r="AC16" t="str">
        <f>LEFT(RIGHT(Basis!$A17,$B16-FIND("#",SUBSTITUTE(Basis!$A17,";","#",26))),FIND("#",SUBSTITUTE(Basis!$A17,";","#",27))-FIND("#",SUBSTITUTE(Basis!$A17,";","#",26))-1)</f>
        <v>----</v>
      </c>
      <c r="AD16" t="str">
        <f>LEFT(RIGHT(Basis!$A17,$B16-FIND("#",SUBSTITUTE(Basis!$A17,";","#",27))),FIND("#",SUBSTITUTE(Basis!$A17,";","#",28))-FIND("#",SUBSTITUTE(Basis!$A17,";","#",27))-1)</f>
        <v>----</v>
      </c>
      <c r="AE16" t="str">
        <f>LEFT(RIGHT(Basis!$A17,$B16-FIND("#",SUBSTITUTE(Basis!$A17,";","#",28))),FIND("#",SUBSTITUTE(Basis!$A17,";","#",29))-FIND("#",SUBSTITUTE(Basis!$A17,";","#",28))-1)</f>
        <v>----</v>
      </c>
      <c r="AF16" t="str">
        <f>LEFT(RIGHT(Basis!$A17,$B16-FIND("#",SUBSTITUTE(Basis!$A17,";","#",29))),FIND("#",SUBSTITUTE(Basis!$A17,";","#",30))-FIND("#",SUBSTITUTE(Basis!$A17,";","#",29))-1)</f>
        <v>----</v>
      </c>
      <c r="AG16" t="str">
        <f>LEFT(RIGHT(Basis!$A17,$B16-FIND("#",SUBSTITUTE(Basis!$A17,";","#",30))),FIND("#",SUBSTITUTE(Basis!$A17,";","#",31))-FIND("#",SUBSTITUTE(Basis!$A17,";","#",30))-1)</f>
        <v>----</v>
      </c>
      <c r="AH16" t="str">
        <f>LEFT(RIGHT(Basis!$A17,$B16-FIND("#",SUBSTITUTE(Basis!$A17,";","#",31))),FIND("#",SUBSTITUTE(Basis!$A17,";","#",32))-FIND("#",SUBSTITUTE(Basis!$A17,";","#",31))-1)</f>
        <v>----</v>
      </c>
      <c r="AI16" t="str">
        <f>LEFT(RIGHT(Basis!$A17,$B16-FIND("#",SUBSTITUTE(Basis!$A17,";","#",32))),FIND("#",SUBSTITUTE(Basis!$A17,";","#",33))-FIND("#",SUBSTITUTE(Basis!$A17,";","#",32))-1)</f>
        <v>----</v>
      </c>
      <c r="AJ16" t="str">
        <f>LEFT(RIGHT(Basis!$A17,$B16-FIND("#",SUBSTITUTE(Basis!$A17,";","#",33))),FIND("#",SUBSTITUTE(Basis!$A17,";","#",34))-FIND("#",SUBSTITUTE(Basis!$A17,";","#",33))-1)</f>
        <v>----</v>
      </c>
      <c r="AK16" t="str">
        <f>LEFT(RIGHT(Basis!$A17,$B16-FIND("#",SUBSTITUTE(Basis!$A17,";","#",34))),FIND("#",SUBSTITUTE(Basis!$A17,";","#",35))-FIND("#",SUBSTITUTE(Basis!$A17,";","#",34))-1)</f>
        <v>----</v>
      </c>
      <c r="AL16" t="str">
        <f>LEFT(RIGHT(Basis!$A17,$B16-FIND("#",SUBSTITUTE(Basis!$A17,";","#",35))),FIND("#",SUBSTITUTE(Basis!$A17,";","#",36))-FIND("#",SUBSTITUTE(Basis!$A17,";","#",35))-1)</f>
        <v>----</v>
      </c>
      <c r="AM16" t="str">
        <f>LEFT(RIGHT(Basis!$A17,$B16-FIND("#",SUBSTITUTE(Basis!$A17,";","#",36))),FIND("#",SUBSTITUTE(Basis!$A17,";","#",37))-FIND("#",SUBSTITUTE(Basis!$A17,";","#",36))-1)</f>
        <v>----</v>
      </c>
      <c r="AN16" t="str">
        <f>RIGHT(Basis!A17,B16-FIND("#",SUBSTITUTE(Basis!$A17,";","#",37)))</f>
        <v>----</v>
      </c>
    </row>
    <row r="17" spans="1:40" ht="13.5" customHeight="1" x14ac:dyDescent="0.2">
      <c r="A17">
        <v>15</v>
      </c>
      <c r="B17">
        <f>LEN(Basis!A18)</f>
        <v>211</v>
      </c>
      <c r="C17" t="str">
        <f>LEFT(Basis!A18,FIND(";",Basis!A18)-1)</f>
        <v>Kleinanleger</v>
      </c>
      <c r="D17" t="str">
        <f>LEFT(RIGHT(Basis!$A18,$B17-FIND("#",SUBSTITUTE(Basis!$A18,";","#",1))),FIND("#",SUBSTITUTE(Basis!$A18,";","#",2))-FIND("#",SUBSTITUTE(Basis!$A18,";","#",1))-1)</f>
        <v>Aktiend.: Swaps u.s.</v>
      </c>
      <c r="E17" t="str">
        <f>LEFT(RIGHT(Basis!$A18,$B17-FIND("#",SUBSTITUTE(Basis!$A18,";","#",2))),FIND("#",SUBSTITUTE(Basis!$A18,";","#",3))-FIND("#",SUBSTITUTE(Basis!$A18,";","#",2))-1)</f>
        <v>Ja</v>
      </c>
      <c r="F17" t="str">
        <f>LEFT(RIGHT(Basis!$A18,$B17-FIND("#",SUBSTITUTE(Basis!$A18,";","#",3))),FIND("#",SUBSTITUTE(Basis!$A18,";","#",4))-FIND("#",SUBSTITUTE(Basis!$A18,";","#",3))-1)</f>
        <v>----</v>
      </c>
      <c r="G17" t="str">
        <f>LEFT(RIGHT(Basis!$A18,$B17-FIND("#",SUBSTITUTE(Basis!$A18,";","#",4))),FIND("#",SUBSTITUTE(Basis!$A18,";","#",5))-FIND("#",SUBSTITUTE(Basis!$A18,";","#",4))-1)</f>
        <v>----</v>
      </c>
      <c r="H17" t="str">
        <f>LEFT(RIGHT(Basis!$A18,$B17-FIND("#",SUBSTITUTE(Basis!$A18,";","#",5))),FIND("#",SUBSTITUTE(Basis!$A18,";","#",6))-FIND("#",SUBSTITUTE(Basis!$A18,";","#",5))-1)</f>
        <v>----</v>
      </c>
      <c r="I17" t="str">
        <f>LEFT(RIGHT(Basis!$A18,$B17-FIND("#",SUBSTITUTE(Basis!$A18,";","#",6))),FIND("#",SUBSTITUTE(Basis!$A18,";","#",7))-FIND("#",SUBSTITUTE(Basis!$A18,";","#",6))-1)</f>
        <v>----</v>
      </c>
      <c r="J17" t="str">
        <f>LEFT(RIGHT(Basis!$A18,$B17-FIND("#",SUBSTITUTE(Basis!$A18,";","#",7))),FIND("#",SUBSTITUTE(Basis!$A18,";","#",8))-FIND("#",SUBSTITUTE(Basis!$A18,";","#",7))-1)</f>
        <v>----</v>
      </c>
      <c r="K17" t="str">
        <f>LEFT(RIGHT(Basis!$A18,$B17-FIND("#",SUBSTITUTE(Basis!$A18,";","#",8))),FIND("#",SUBSTITUTE(Basis!$A18,";","#",9))-FIND("#",SUBSTITUTE(Basis!$A18,";","#",8))-1)</f>
        <v>----</v>
      </c>
      <c r="L17" t="str">
        <f>LEFT(RIGHT(Basis!$A18,$B17-FIND("#",SUBSTITUTE(Basis!$A18,";","#",9))),FIND("#",SUBSTITUTE(Basis!$A18,";","#",10))-FIND("#",SUBSTITUTE(Basis!$A18,";","#",9))-1)</f>
        <v>----</v>
      </c>
      <c r="M17" t="str">
        <f>LEFT(RIGHT(Basis!$A18,$B17-FIND("#",SUBSTITUTE(Basis!$A18,";","#",10))),FIND("#",SUBSTITUTE(Basis!$A18,";","#",11))-FIND("#",SUBSTITUTE(Basis!$A18,";","#",10))-1)</f>
        <v>----</v>
      </c>
      <c r="N17" t="str">
        <f>LEFT(RIGHT(Basis!$A18,$B17-FIND("#",SUBSTITUTE(Basis!$A18,";","#",11))),FIND("#",SUBSTITUTE(Basis!$A18,";","#",12))-FIND("#",SUBSTITUTE(Basis!$A18,";","#",11))-1)</f>
        <v>----</v>
      </c>
      <c r="O17" t="str">
        <f>LEFT(RIGHT(Basis!$A18,$B17-FIND("#",SUBSTITUTE(Basis!$A18,";","#",12))),FIND("#",SUBSTITUTE(Basis!$A18,";","#",13))-FIND("#",SUBSTITUTE(Basis!$A18,";","#",12))-1)</f>
        <v>----</v>
      </c>
      <c r="P17" t="str">
        <f>LEFT(RIGHT(Basis!$A18,$B17-FIND("#",SUBSTITUTE(Basis!$A18,";","#",13))),FIND("#",SUBSTITUTE(Basis!$A18,";","#",14))-FIND("#",SUBSTITUTE(Basis!$A18,";","#",13))-1)</f>
        <v>----</v>
      </c>
      <c r="Q17" t="str">
        <f>LEFT(RIGHT(Basis!$A18,$B17-FIND("#",SUBSTITUTE(Basis!$A18,";","#",14))),FIND("#",SUBSTITUTE(Basis!$A18,";","#",15))-FIND("#",SUBSTITUTE(Basis!$A18,";","#",14))-1)</f>
        <v>----</v>
      </c>
      <c r="R17" t="str">
        <f>LEFT(RIGHT(Basis!$A18,$B17-FIND("#",SUBSTITUTE(Basis!$A18,";","#",15))),FIND("#",SUBSTITUTE(Basis!$A18,";","#",16))-FIND("#",SUBSTITUTE(Basis!$A18,";","#",15))-1)</f>
        <v>----</v>
      </c>
      <c r="S17" t="str">
        <f>LEFT(RIGHT(Basis!$A18,$B17-FIND("#",SUBSTITUTE(Basis!$A18,";","#",16))),FIND("#",SUBSTITUTE(Basis!$A18,";","#",17))-FIND("#",SUBSTITUTE(Basis!$A18,";","#",16))-1)</f>
        <v>----</v>
      </c>
      <c r="T17" t="str">
        <f>LEFT(RIGHT(Basis!$A18,$B17-FIND("#",SUBSTITUTE(Basis!$A18,";","#",17))),FIND("#",SUBSTITUTE(Basis!$A18,";","#",18))-FIND("#",SUBSTITUTE(Basis!$A18,";","#",17))-1)</f>
        <v>----</v>
      </c>
      <c r="U17" t="str">
        <f>LEFT(RIGHT(Basis!$A18,$B17-FIND("#",SUBSTITUTE(Basis!$A18,";","#",18))),FIND("#",SUBSTITUTE(Basis!$A18,";","#",19))-FIND("#",SUBSTITUTE(Basis!$A18,";","#",18))-1)</f>
        <v>----</v>
      </c>
      <c r="V17" t="str">
        <f>LEFT(RIGHT(Basis!$A18,$B17-FIND("#",SUBSTITUTE(Basis!$A18,";","#",19))),FIND("#",SUBSTITUTE(Basis!$A18,";","#",20))-FIND("#",SUBSTITUTE(Basis!$A18,";","#",19))-1)</f>
        <v>----</v>
      </c>
      <c r="W17" t="str">
        <f>LEFT(RIGHT(Basis!$A18,$B17-FIND("#",SUBSTITUTE(Basis!$A18,";","#",20))),FIND("#",SUBSTITUTE(Basis!$A18,";","#",21))-FIND("#",SUBSTITUTE(Basis!$A18,";","#",20))-1)</f>
        <v>----</v>
      </c>
      <c r="X17" t="str">
        <f>LEFT(RIGHT(Basis!$A18,$B17-FIND("#",SUBSTITUTE(Basis!$A18,";","#",21))),FIND("#",SUBSTITUTE(Basis!$A18,";","#",22))-FIND("#",SUBSTITUTE(Basis!$A18,";","#",21))-1)</f>
        <v>----</v>
      </c>
      <c r="Y17" t="str">
        <f>LEFT(RIGHT(Basis!$A18,$B17-FIND("#",SUBSTITUTE(Basis!$A18,";","#",22))),FIND("#",SUBSTITUTE(Basis!$A18,";","#",23))-FIND("#",SUBSTITUTE(Basis!$A18,";","#",22))-1)</f>
        <v>----</v>
      </c>
      <c r="Z17" t="str">
        <f>LEFT(RIGHT(Basis!$A18,$B17-FIND("#",SUBSTITUTE(Basis!$A18,";","#",23))),FIND("#",SUBSTITUTE(Basis!$A18,";","#",24))-FIND("#",SUBSTITUTE(Basis!$A18,";","#",23))-1)</f>
        <v>----</v>
      </c>
      <c r="AA17" t="str">
        <f>LEFT(RIGHT(Basis!$A18,$B17-FIND("#",SUBSTITUTE(Basis!$A18,";","#",24))),FIND("#",SUBSTITUTE(Basis!$A18,";","#",25))-FIND("#",SUBSTITUTE(Basis!$A18,";","#",24))-1)</f>
        <v>----</v>
      </c>
      <c r="AB17" t="str">
        <f>LEFT(RIGHT(Basis!$A18,$B17-FIND("#",SUBSTITUTE(Basis!$A18,";","#",25))),FIND("#",SUBSTITUTE(Basis!$A18,";","#",26))-FIND("#",SUBSTITUTE(Basis!$A18,";","#",25))-1)</f>
        <v>----</v>
      </c>
      <c r="AC17" t="str">
        <f>LEFT(RIGHT(Basis!$A18,$B17-FIND("#",SUBSTITUTE(Basis!$A18,";","#",26))),FIND("#",SUBSTITUTE(Basis!$A18,";","#",27))-FIND("#",SUBSTITUTE(Basis!$A18,";","#",26))-1)</f>
        <v>----</v>
      </c>
      <c r="AD17" t="str">
        <f>LEFT(RIGHT(Basis!$A18,$B17-FIND("#",SUBSTITUTE(Basis!$A18,";","#",27))),FIND("#",SUBSTITUTE(Basis!$A18,";","#",28))-FIND("#",SUBSTITUTE(Basis!$A18,";","#",27))-1)</f>
        <v>----</v>
      </c>
      <c r="AE17" t="str">
        <f>LEFT(RIGHT(Basis!$A18,$B17-FIND("#",SUBSTITUTE(Basis!$A18,";","#",28))),FIND("#",SUBSTITUTE(Basis!$A18,";","#",29))-FIND("#",SUBSTITUTE(Basis!$A18,";","#",28))-1)</f>
        <v>----</v>
      </c>
      <c r="AF17" t="str">
        <f>LEFT(RIGHT(Basis!$A18,$B17-FIND("#",SUBSTITUTE(Basis!$A18,";","#",29))),FIND("#",SUBSTITUTE(Basis!$A18,";","#",30))-FIND("#",SUBSTITUTE(Basis!$A18,";","#",29))-1)</f>
        <v>----</v>
      </c>
      <c r="AG17" t="str">
        <f>LEFT(RIGHT(Basis!$A18,$B17-FIND("#",SUBSTITUTE(Basis!$A18,";","#",30))),FIND("#",SUBSTITUTE(Basis!$A18,";","#",31))-FIND("#",SUBSTITUTE(Basis!$A18,";","#",30))-1)</f>
        <v>----</v>
      </c>
      <c r="AH17" t="str">
        <f>LEFT(RIGHT(Basis!$A18,$B17-FIND("#",SUBSTITUTE(Basis!$A18,";","#",31))),FIND("#",SUBSTITUTE(Basis!$A18,";","#",32))-FIND("#",SUBSTITUTE(Basis!$A18,";","#",31))-1)</f>
        <v>----</v>
      </c>
      <c r="AI17" t="str">
        <f>LEFT(RIGHT(Basis!$A18,$B17-FIND("#",SUBSTITUTE(Basis!$A18,";","#",32))),FIND("#",SUBSTITUTE(Basis!$A18,";","#",33))-FIND("#",SUBSTITUTE(Basis!$A18,";","#",32))-1)</f>
        <v>----</v>
      </c>
      <c r="AJ17" t="str">
        <f>LEFT(RIGHT(Basis!$A18,$B17-FIND("#",SUBSTITUTE(Basis!$A18,";","#",33))),FIND("#",SUBSTITUTE(Basis!$A18,";","#",34))-FIND("#",SUBSTITUTE(Basis!$A18,";","#",33))-1)</f>
        <v>----</v>
      </c>
      <c r="AK17" t="str">
        <f>LEFT(RIGHT(Basis!$A18,$B17-FIND("#",SUBSTITUTE(Basis!$A18,";","#",34))),FIND("#",SUBSTITUTE(Basis!$A18,";","#",35))-FIND("#",SUBSTITUTE(Basis!$A18,";","#",34))-1)</f>
        <v>----</v>
      </c>
      <c r="AL17" t="str">
        <f>LEFT(RIGHT(Basis!$A18,$B17-FIND("#",SUBSTITUTE(Basis!$A18,";","#",35))),FIND("#",SUBSTITUTE(Basis!$A18,";","#",36))-FIND("#",SUBSTITUTE(Basis!$A18,";","#",35))-1)</f>
        <v>----</v>
      </c>
      <c r="AM17" t="str">
        <f>LEFT(RIGHT(Basis!$A18,$B17-FIND("#",SUBSTITUTE(Basis!$A18,";","#",36))),FIND("#",SUBSTITUTE(Basis!$A18,";","#",37))-FIND("#",SUBSTITUTE(Basis!$A18,";","#",36))-1)</f>
        <v>----</v>
      </c>
      <c r="AN17" t="str">
        <f>RIGHT(Basis!A18,B17-FIND("#",SUBSTITUTE(Basis!$A18,";","#",37)))</f>
        <v>----</v>
      </c>
    </row>
    <row r="18" spans="1:40" ht="13.5" customHeight="1" x14ac:dyDescent="0.2">
      <c r="A18">
        <v>16</v>
      </c>
      <c r="B18">
        <f>LEN(Basis!A19)</f>
        <v>217</v>
      </c>
      <c r="C18" t="str">
        <f>LEFT(Basis!A19,FIND(";",Basis!A19)-1)</f>
        <v>Kleinanleger</v>
      </c>
      <c r="D18" t="str">
        <f>LEFT(RIGHT(Basis!$A19,$B18-FIND("#",SUBSTITUTE(Basis!$A19,";","#",1))),FIND("#",SUBSTITUTE(Basis!$A19,";","#",2))-FIND("#",SUBSTITUTE(Basis!$A19,";","#",1))-1)</f>
        <v>verb. D.: Opt.u.Zert.</v>
      </c>
      <c r="E18" t="str">
        <f>LEFT(RIGHT(Basis!$A19,$B18-FIND("#",SUBSTITUTE(Basis!$A19,";","#",2))),FIND("#",SUBSTITUTE(Basis!$A19,";","#",3))-FIND("#",SUBSTITUTE(Basis!$A19,";","#",2))-1)</f>
        <v>Nein</v>
      </c>
      <c r="F18" t="str">
        <f>LEFT(RIGHT(Basis!$A19,$B18-FIND("#",SUBSTITUTE(Basis!$A19,";","#",3))),FIND("#",SUBSTITUTE(Basis!$A19,";","#",4))-FIND("#",SUBSTITUTE(Basis!$A19,";","#",3))-1)</f>
        <v>Stuttgart</v>
      </c>
      <c r="G18" t="str">
        <f>LEFT(RIGHT(Basis!$A19,$B18-FIND("#",SUBSTITUTE(Basis!$A19,";","#",4))),FIND("#",SUBSTITUTE(Basis!$A19,";","#",5))-FIND("#",SUBSTITUTE(Basis!$A19,";","#",4))-1)</f>
        <v>XSTU</v>
      </c>
      <c r="H18" t="str">
        <f>LEFT(RIGHT(Basis!$A19,$B18-FIND("#",SUBSTITUTE(Basis!$A19,";","#",5))),FIND("#",SUBSTITUTE(Basis!$A19,";","#",6))-FIND("#",SUBSTITUTE(Basis!$A19,";","#",5))-1)</f>
        <v>94,9</v>
      </c>
      <c r="I18" t="str">
        <f>LEFT(RIGHT(Basis!$A19,$B18-FIND("#",SUBSTITUTE(Basis!$A19,";","#",6))),FIND("#",SUBSTITUTE(Basis!$A19,";","#",7))-FIND("#",SUBSTITUTE(Basis!$A19,";","#",6))-1)</f>
        <v>93,1</v>
      </c>
      <c r="J18" t="str">
        <f>LEFT(RIGHT(Basis!$A19,$B18-FIND("#",SUBSTITUTE(Basis!$A19,";","#",7))),FIND("#",SUBSTITUTE(Basis!$A19,";","#",8))-FIND("#",SUBSTITUTE(Basis!$A19,";","#",7))-1)</f>
        <v>23,2</v>
      </c>
      <c r="K18" t="str">
        <f>LEFT(RIGHT(Basis!$A19,$B18-FIND("#",SUBSTITUTE(Basis!$A19,";","#",8))),FIND("#",SUBSTITUTE(Basis!$A19,";","#",9))-FIND("#",SUBSTITUTE(Basis!$A19,";","#",8))-1)</f>
        <v>76,8</v>
      </c>
      <c r="L18" t="str">
        <f>LEFT(RIGHT(Basis!$A19,$B18-FIND("#",SUBSTITUTE(Basis!$A19,";","#",9))),FIND("#",SUBSTITUTE(Basis!$A19,";","#",10))-FIND("#",SUBSTITUTE(Basis!$A19,";","#",9))-1)</f>
        <v>1,4</v>
      </c>
      <c r="M18" t="str">
        <f>LEFT(RIGHT(Basis!$A19,$B18-FIND("#",SUBSTITUTE(Basis!$A19,";","#",10))),FIND("#",SUBSTITUTE(Basis!$A19,";","#",11))-FIND("#",SUBSTITUTE(Basis!$A19,";","#",10))-1)</f>
        <v>Frankfurt</v>
      </c>
      <c r="N18" t="str">
        <f>LEFT(RIGHT(Basis!$A19,$B18-FIND("#",SUBSTITUTE(Basis!$A19,";","#",11))),FIND("#",SUBSTITUTE(Basis!$A19,";","#",12))-FIND("#",SUBSTITUTE(Basis!$A19,";","#",11))-1)</f>
        <v>XFRA</v>
      </c>
      <c r="O18" t="str">
        <f>LEFT(RIGHT(Basis!$A19,$B18-FIND("#",SUBSTITUTE(Basis!$A19,";","#",12))),FIND("#",SUBSTITUTE(Basis!$A19,";","#",13))-FIND("#",SUBSTITUTE(Basis!$A19,";","#",12))-1)</f>
        <v>4,9</v>
      </c>
      <c r="P18" t="str">
        <f>LEFT(RIGHT(Basis!$A19,$B18-FIND("#",SUBSTITUTE(Basis!$A19,";","#",13))),FIND("#",SUBSTITUTE(Basis!$A19,";","#",14))-FIND("#",SUBSTITUTE(Basis!$A19,";","#",13))-1)</f>
        <v>6,5</v>
      </c>
      <c r="Q18" t="str">
        <f>LEFT(RIGHT(Basis!$A19,$B18-FIND("#",SUBSTITUTE(Basis!$A19,";","#",14))),FIND("#",SUBSTITUTE(Basis!$A19,";","#",15))-FIND("#",SUBSTITUTE(Basis!$A19,";","#",14))-1)</f>
        <v>38,8</v>
      </c>
      <c r="R18" t="str">
        <f>LEFT(RIGHT(Basis!$A19,$B18-FIND("#",SUBSTITUTE(Basis!$A19,";","#",15))),FIND("#",SUBSTITUTE(Basis!$A19,";","#",16))-FIND("#",SUBSTITUTE(Basis!$A19,";","#",15))-1)</f>
        <v>61,2</v>
      </c>
      <c r="S18" t="str">
        <f>LEFT(RIGHT(Basis!$A19,$B18-FIND("#",SUBSTITUTE(Basis!$A19,";","#",16))),FIND("#",SUBSTITUTE(Basis!$A19,";","#",17))-FIND("#",SUBSTITUTE(Basis!$A19,";","#",16))-1)</f>
        <v>2,2</v>
      </c>
      <c r="T18" t="str">
        <f>LEFT(RIGHT(Basis!$A19,$B18-FIND("#",SUBSTITUTE(Basis!$A19,";","#",17))),FIND("#",SUBSTITUTE(Basis!$A19,";","#",18))-FIND("#",SUBSTITUTE(Basis!$A19,";","#",17))-1)</f>
        <v>Muenchen</v>
      </c>
      <c r="U18" t="str">
        <f>LEFT(RIGHT(Basis!$A19,$B18-FIND("#",SUBSTITUTE(Basis!$A19,";","#",18))),FIND("#",SUBSTITUTE(Basis!$A19,";","#",19))-FIND("#",SUBSTITUTE(Basis!$A19,";","#",18))-1)</f>
        <v>XMUN</v>
      </c>
      <c r="V18" t="str">
        <f>LEFT(RIGHT(Basis!$A19,$B18-FIND("#",SUBSTITUTE(Basis!$A19,";","#",19))),FIND("#",SUBSTITUTE(Basis!$A19,";","#",20))-FIND("#",SUBSTITUTE(Basis!$A19,";","#",19))-1)</f>
        <v>0,1</v>
      </c>
      <c r="W18" t="str">
        <f>LEFT(RIGHT(Basis!$A19,$B18-FIND("#",SUBSTITUTE(Basis!$A19,";","#",20))),FIND("#",SUBSTITUTE(Basis!$A19,";","#",21))-FIND("#",SUBSTITUTE(Basis!$A19,";","#",20))-1)</f>
        <v>0,3</v>
      </c>
      <c r="X18" t="str">
        <f>LEFT(RIGHT(Basis!$A19,$B18-FIND("#",SUBSTITUTE(Basis!$A19,";","#",21))),FIND("#",SUBSTITUTE(Basis!$A19,";","#",22))-FIND("#",SUBSTITUTE(Basis!$A19,";","#",21))-1)</f>
        <v>57,1</v>
      </c>
      <c r="Y18" t="str">
        <f>LEFT(RIGHT(Basis!$A19,$B18-FIND("#",SUBSTITUTE(Basis!$A19,";","#",22))),FIND("#",SUBSTITUTE(Basis!$A19,";","#",23))-FIND("#",SUBSTITUTE(Basis!$A19,";","#",22))-1)</f>
        <v>42,9</v>
      </c>
      <c r="Z18" t="str">
        <f>LEFT(RIGHT(Basis!$A19,$B18-FIND("#",SUBSTITUTE(Basis!$A19,";","#",23))),FIND("#",SUBSTITUTE(Basis!$A19,";","#",24))-FIND("#",SUBSTITUTE(Basis!$A19,";","#",23))-1)</f>
        <v>0</v>
      </c>
      <c r="AA18" t="str">
        <f>LEFT(RIGHT(Basis!$A19,$B18-FIND("#",SUBSTITUTE(Basis!$A19,";","#",24))),FIND("#",SUBSTITUTE(Basis!$A19,";","#",25))-FIND("#",SUBSTITUTE(Basis!$A19,";","#",24))-1)</f>
        <v>Duesseldorf</v>
      </c>
      <c r="AB18" t="str">
        <f>LEFT(RIGHT(Basis!$A19,$B18-FIND("#",SUBSTITUTE(Basis!$A19,";","#",25))),FIND("#",SUBSTITUTE(Basis!$A19,";","#",26))-FIND("#",SUBSTITUTE(Basis!$A19,";","#",25))-1)</f>
        <v>XDUS</v>
      </c>
      <c r="AC18" t="str">
        <f>LEFT(RIGHT(Basis!$A19,$B18-FIND("#",SUBSTITUTE(Basis!$A19,";","#",26))),FIND("#",SUBSTITUTE(Basis!$A19,";","#",27))-FIND("#",SUBSTITUTE(Basis!$A19,";","#",26))-1)</f>
        <v>0,1</v>
      </c>
      <c r="AD18" t="str">
        <f>LEFT(RIGHT(Basis!$A19,$B18-FIND("#",SUBSTITUTE(Basis!$A19,";","#",27))),FIND("#",SUBSTITUTE(Basis!$A19,";","#",28))-FIND("#",SUBSTITUTE(Basis!$A19,";","#",27))-1)</f>
        <v>0,1</v>
      </c>
      <c r="AE18" t="str">
        <f>LEFT(RIGHT(Basis!$A19,$B18-FIND("#",SUBSTITUTE(Basis!$A19,";","#",28))),FIND("#",SUBSTITUTE(Basis!$A19,";","#",29))-FIND("#",SUBSTITUTE(Basis!$A19,";","#",28))-1)</f>
        <v>0</v>
      </c>
      <c r="AF18" t="str">
        <f>LEFT(RIGHT(Basis!$A19,$B18-FIND("#",SUBSTITUTE(Basis!$A19,";","#",29))),FIND("#",SUBSTITUTE(Basis!$A19,";","#",30))-FIND("#",SUBSTITUTE(Basis!$A19,";","#",29))-1)</f>
        <v>100</v>
      </c>
      <c r="AG18" t="str">
        <f>LEFT(RIGHT(Basis!$A19,$B18-FIND("#",SUBSTITUTE(Basis!$A19,";","#",30))),FIND("#",SUBSTITUTE(Basis!$A19,";","#",31))-FIND("#",SUBSTITUTE(Basis!$A19,";","#",30))-1)</f>
        <v>0</v>
      </c>
      <c r="AH18" t="str">
        <f>LEFT(RIGHT(Basis!$A19,$B18-FIND("#",SUBSTITUTE(Basis!$A19,";","#",31))),FIND("#",SUBSTITUTE(Basis!$A19,";","#",32))-FIND("#",SUBSTITUTE(Basis!$A19,";","#",31))-1)</f>
        <v>----</v>
      </c>
      <c r="AI18" t="str">
        <f>LEFT(RIGHT(Basis!$A19,$B18-FIND("#",SUBSTITUTE(Basis!$A19,";","#",32))),FIND("#",SUBSTITUTE(Basis!$A19,";","#",33))-FIND("#",SUBSTITUTE(Basis!$A19,";","#",32))-1)</f>
        <v>----</v>
      </c>
      <c r="AJ18" t="str">
        <f>LEFT(RIGHT(Basis!$A19,$B18-FIND("#",SUBSTITUTE(Basis!$A19,";","#",33))),FIND("#",SUBSTITUTE(Basis!$A19,";","#",34))-FIND("#",SUBSTITUTE(Basis!$A19,";","#",33))-1)</f>
        <v>----</v>
      </c>
      <c r="AK18" t="str">
        <f>LEFT(RIGHT(Basis!$A19,$B18-FIND("#",SUBSTITUTE(Basis!$A19,";","#",34))),FIND("#",SUBSTITUTE(Basis!$A19,";","#",35))-FIND("#",SUBSTITUTE(Basis!$A19,";","#",34))-1)</f>
        <v>----</v>
      </c>
      <c r="AL18" t="str">
        <f>LEFT(RIGHT(Basis!$A19,$B18-FIND("#",SUBSTITUTE(Basis!$A19,";","#",35))),FIND("#",SUBSTITUTE(Basis!$A19,";","#",36))-FIND("#",SUBSTITUTE(Basis!$A19,";","#",35))-1)</f>
        <v>----</v>
      </c>
      <c r="AM18" t="str">
        <f>LEFT(RIGHT(Basis!$A19,$B18-FIND("#",SUBSTITUTE(Basis!$A19,";","#",36))),FIND("#",SUBSTITUTE(Basis!$A19,";","#",37))-FIND("#",SUBSTITUTE(Basis!$A19,";","#",36))-1)</f>
        <v>----</v>
      </c>
      <c r="AN18" t="str">
        <f>RIGHT(Basis!A19,B18-FIND("#",SUBSTITUTE(Basis!$A19,";","#",37)))</f>
        <v>----</v>
      </c>
    </row>
    <row r="19" spans="1:40" ht="13.5" customHeight="1" x14ac:dyDescent="0.2">
      <c r="A19">
        <v>17</v>
      </c>
      <c r="B19">
        <f>LEN(Basis!A20)</f>
        <v>215</v>
      </c>
      <c r="C19" t="str">
        <f>LEFT(Basis!A20,FIND(";",Basis!A20)-1)</f>
        <v>Kleinanleger</v>
      </c>
      <c r="D19" t="str">
        <f>LEFT(RIGHT(Basis!$A20,$B19-FIND("#",SUBSTITUTE(Basis!$A20,";","#",1))),FIND("#",SUBSTITUTE(Basis!$A20,";","#",2))-FIND("#",SUBSTITUTE(Basis!$A20,";","#",1))-1)</f>
        <v>verb. D.: son.ver.D.</v>
      </c>
      <c r="E19" t="str">
        <f>LEFT(RIGHT(Basis!$A20,$B19-FIND("#",SUBSTITUTE(Basis!$A20,";","#",2))),FIND("#",SUBSTITUTE(Basis!$A20,";","#",3))-FIND("#",SUBSTITUTE(Basis!$A20,";","#",2))-1)</f>
        <v>Nein</v>
      </c>
      <c r="F19" t="str">
        <f>LEFT(RIGHT(Basis!$A20,$B19-FIND("#",SUBSTITUTE(Basis!$A20,";","#",3))),FIND("#",SUBSTITUTE(Basis!$A20,";","#",4))-FIND("#",SUBSTITUTE(Basis!$A20,";","#",3))-1)</f>
        <v>Frankfurt</v>
      </c>
      <c r="G19" t="str">
        <f>LEFT(RIGHT(Basis!$A20,$B19-FIND("#",SUBSTITUTE(Basis!$A20,";","#",4))),FIND("#",SUBSTITUTE(Basis!$A20,";","#",5))-FIND("#",SUBSTITUTE(Basis!$A20,";","#",4))-1)</f>
        <v>XFRA</v>
      </c>
      <c r="H19" t="str">
        <f>LEFT(RIGHT(Basis!$A20,$B19-FIND("#",SUBSTITUTE(Basis!$A20,";","#",5))),FIND("#",SUBSTITUTE(Basis!$A20,";","#",6))-FIND("#",SUBSTITUTE(Basis!$A20,";","#",5))-1)</f>
        <v>73,2</v>
      </c>
      <c r="I19" t="str">
        <f>LEFT(RIGHT(Basis!$A20,$B19-FIND("#",SUBSTITUTE(Basis!$A20,";","#",6))),FIND("#",SUBSTITUTE(Basis!$A20,";","#",7))-FIND("#",SUBSTITUTE(Basis!$A20,";","#",6))-1)</f>
        <v>83</v>
      </c>
      <c r="J19" t="str">
        <f>LEFT(RIGHT(Basis!$A20,$B19-FIND("#",SUBSTITUTE(Basis!$A20,";","#",7))),FIND("#",SUBSTITUTE(Basis!$A20,";","#",8))-FIND("#",SUBSTITUTE(Basis!$A20,";","#",7))-1)</f>
        <v>14,8</v>
      </c>
      <c r="K19" t="str">
        <f>LEFT(RIGHT(Basis!$A20,$B19-FIND("#",SUBSTITUTE(Basis!$A20,";","#",8))),FIND("#",SUBSTITUTE(Basis!$A20,";","#",9))-FIND("#",SUBSTITUTE(Basis!$A20,";","#",8))-1)</f>
        <v>85,2</v>
      </c>
      <c r="L19" t="str">
        <f>LEFT(RIGHT(Basis!$A20,$B19-FIND("#",SUBSTITUTE(Basis!$A20,";","#",9))),FIND("#",SUBSTITUTE(Basis!$A20,";","#",10))-FIND("#",SUBSTITUTE(Basis!$A20,";","#",9))-1)</f>
        <v>0,4</v>
      </c>
      <c r="M19" t="str">
        <f>LEFT(RIGHT(Basis!$A20,$B19-FIND("#",SUBSTITUTE(Basis!$A20,";","#",10))),FIND("#",SUBSTITUTE(Basis!$A20,";","#",11))-FIND("#",SUBSTITUTE(Basis!$A20,";","#",10))-1)</f>
        <v>Stuttgart</v>
      </c>
      <c r="N19" t="str">
        <f>LEFT(RIGHT(Basis!$A20,$B19-FIND("#",SUBSTITUTE(Basis!$A20,";","#",11))),FIND("#",SUBSTITUTE(Basis!$A20,";","#",12))-FIND("#",SUBSTITUTE(Basis!$A20,";","#",11))-1)</f>
        <v>XSTU</v>
      </c>
      <c r="O19" t="str">
        <f>LEFT(RIGHT(Basis!$A20,$B19-FIND("#",SUBSTITUTE(Basis!$A20,";","#",12))),FIND("#",SUBSTITUTE(Basis!$A20,";","#",13))-FIND("#",SUBSTITUTE(Basis!$A20,";","#",12))-1)</f>
        <v>26,7</v>
      </c>
      <c r="P19" t="str">
        <f>LEFT(RIGHT(Basis!$A20,$B19-FIND("#",SUBSTITUTE(Basis!$A20,";","#",13))),FIND("#",SUBSTITUTE(Basis!$A20,";","#",14))-FIND("#",SUBSTITUTE(Basis!$A20,";","#",13))-1)</f>
        <v>16,7</v>
      </c>
      <c r="Q19" t="str">
        <f>LEFT(RIGHT(Basis!$A20,$B19-FIND("#",SUBSTITUTE(Basis!$A20,";","#",14))),FIND("#",SUBSTITUTE(Basis!$A20,";","#",15))-FIND("#",SUBSTITUTE(Basis!$A20,";","#",14))-1)</f>
        <v>45,6</v>
      </c>
      <c r="R19" t="str">
        <f>LEFT(RIGHT(Basis!$A20,$B19-FIND("#",SUBSTITUTE(Basis!$A20,";","#",15))),FIND("#",SUBSTITUTE(Basis!$A20,";","#",16))-FIND("#",SUBSTITUTE(Basis!$A20,";","#",15))-1)</f>
        <v>54,4</v>
      </c>
      <c r="S19" t="str">
        <f>LEFT(RIGHT(Basis!$A20,$B19-FIND("#",SUBSTITUTE(Basis!$A20,";","#",16))),FIND("#",SUBSTITUTE(Basis!$A20,";","#",17))-FIND("#",SUBSTITUTE(Basis!$A20,";","#",16))-1)</f>
        <v>1</v>
      </c>
      <c r="T19" t="str">
        <f>LEFT(RIGHT(Basis!$A20,$B19-FIND("#",SUBSTITUTE(Basis!$A20,";","#",17))),FIND("#",SUBSTITUTE(Basis!$A20,";","#",18))-FIND("#",SUBSTITUTE(Basis!$A20,";","#",17))-1)</f>
        <v>Duesseldorf</v>
      </c>
      <c r="U19" t="str">
        <f>LEFT(RIGHT(Basis!$A20,$B19-FIND("#",SUBSTITUTE(Basis!$A20,";","#",18))),FIND("#",SUBSTITUTE(Basis!$A20,";","#",19))-FIND("#",SUBSTITUTE(Basis!$A20,";","#",18))-1)</f>
        <v>XDUS</v>
      </c>
      <c r="V19" t="str">
        <f>LEFT(RIGHT(Basis!$A20,$B19-FIND("#",SUBSTITUTE(Basis!$A20,";","#",19))),FIND("#",SUBSTITUTE(Basis!$A20,";","#",20))-FIND("#",SUBSTITUTE(Basis!$A20,";","#",19))-1)</f>
        <v>0,1</v>
      </c>
      <c r="W19" t="str">
        <f>LEFT(RIGHT(Basis!$A20,$B19-FIND("#",SUBSTITUTE(Basis!$A20,";","#",20))),FIND("#",SUBSTITUTE(Basis!$A20,";","#",21))-FIND("#",SUBSTITUTE(Basis!$A20,";","#",20))-1)</f>
        <v>0,3</v>
      </c>
      <c r="X19" t="str">
        <f>LEFT(RIGHT(Basis!$A20,$B19-FIND("#",SUBSTITUTE(Basis!$A20,";","#",21))),FIND("#",SUBSTITUTE(Basis!$A20,";","#",22))-FIND("#",SUBSTITUTE(Basis!$A20,";","#",21))-1)</f>
        <v>0</v>
      </c>
      <c r="Y19" t="str">
        <f>LEFT(RIGHT(Basis!$A20,$B19-FIND("#",SUBSTITUTE(Basis!$A20,";","#",22))),FIND("#",SUBSTITUTE(Basis!$A20,";","#",23))-FIND("#",SUBSTITUTE(Basis!$A20,";","#",22))-1)</f>
        <v>100</v>
      </c>
      <c r="Z19" t="str">
        <f>LEFT(RIGHT(Basis!$A20,$B19-FIND("#",SUBSTITUTE(Basis!$A20,";","#",23))),FIND("#",SUBSTITUTE(Basis!$A20,";","#",24))-FIND("#",SUBSTITUTE(Basis!$A20,";","#",23))-1)</f>
        <v>0</v>
      </c>
      <c r="AA19" t="str">
        <f>LEFT(RIGHT(Basis!$A20,$B19-FIND("#",SUBSTITUTE(Basis!$A20,";","#",24))),FIND("#",SUBSTITUTE(Basis!$A20,";","#",25))-FIND("#",SUBSTITUTE(Basis!$A20,";","#",24))-1)</f>
        <v>----</v>
      </c>
      <c r="AB19" t="str">
        <f>LEFT(RIGHT(Basis!$A20,$B19-FIND("#",SUBSTITUTE(Basis!$A20,";","#",25))),FIND("#",SUBSTITUTE(Basis!$A20,";","#",26))-FIND("#",SUBSTITUTE(Basis!$A20,";","#",25))-1)</f>
        <v>----</v>
      </c>
      <c r="AC19" t="str">
        <f>LEFT(RIGHT(Basis!$A20,$B19-FIND("#",SUBSTITUTE(Basis!$A20,";","#",26))),FIND("#",SUBSTITUTE(Basis!$A20,";","#",27))-FIND("#",SUBSTITUTE(Basis!$A20,";","#",26))-1)</f>
        <v>----</v>
      </c>
      <c r="AD19" t="str">
        <f>LEFT(RIGHT(Basis!$A20,$B19-FIND("#",SUBSTITUTE(Basis!$A20,";","#",27))),FIND("#",SUBSTITUTE(Basis!$A20,";","#",28))-FIND("#",SUBSTITUTE(Basis!$A20,";","#",27))-1)</f>
        <v>----</v>
      </c>
      <c r="AE19" t="str">
        <f>LEFT(RIGHT(Basis!$A20,$B19-FIND("#",SUBSTITUTE(Basis!$A20,";","#",28))),FIND("#",SUBSTITUTE(Basis!$A20,";","#",29))-FIND("#",SUBSTITUTE(Basis!$A20,";","#",28))-1)</f>
        <v>----</v>
      </c>
      <c r="AF19" t="str">
        <f>LEFT(RIGHT(Basis!$A20,$B19-FIND("#",SUBSTITUTE(Basis!$A20,";","#",29))),FIND("#",SUBSTITUTE(Basis!$A20,";","#",30))-FIND("#",SUBSTITUTE(Basis!$A20,";","#",29))-1)</f>
        <v>----</v>
      </c>
      <c r="AG19" t="str">
        <f>LEFT(RIGHT(Basis!$A20,$B19-FIND("#",SUBSTITUTE(Basis!$A20,";","#",30))),FIND("#",SUBSTITUTE(Basis!$A20,";","#",31))-FIND("#",SUBSTITUTE(Basis!$A20,";","#",30))-1)</f>
        <v>----</v>
      </c>
      <c r="AH19" t="str">
        <f>LEFT(RIGHT(Basis!$A20,$B19-FIND("#",SUBSTITUTE(Basis!$A20,";","#",31))),FIND("#",SUBSTITUTE(Basis!$A20,";","#",32))-FIND("#",SUBSTITUTE(Basis!$A20,";","#",31))-1)</f>
        <v>----</v>
      </c>
      <c r="AI19" t="str">
        <f>LEFT(RIGHT(Basis!$A20,$B19-FIND("#",SUBSTITUTE(Basis!$A20,";","#",32))),FIND("#",SUBSTITUTE(Basis!$A20,";","#",33))-FIND("#",SUBSTITUTE(Basis!$A20,";","#",32))-1)</f>
        <v>----</v>
      </c>
      <c r="AJ19" t="str">
        <f>LEFT(RIGHT(Basis!$A20,$B19-FIND("#",SUBSTITUTE(Basis!$A20,";","#",33))),FIND("#",SUBSTITUTE(Basis!$A20,";","#",34))-FIND("#",SUBSTITUTE(Basis!$A20,";","#",33))-1)</f>
        <v>----</v>
      </c>
      <c r="AK19" t="str">
        <f>LEFT(RIGHT(Basis!$A20,$B19-FIND("#",SUBSTITUTE(Basis!$A20,";","#",34))),FIND("#",SUBSTITUTE(Basis!$A20,";","#",35))-FIND("#",SUBSTITUTE(Basis!$A20,";","#",34))-1)</f>
        <v>----</v>
      </c>
      <c r="AL19" t="str">
        <f>LEFT(RIGHT(Basis!$A20,$B19-FIND("#",SUBSTITUTE(Basis!$A20,";","#",35))),FIND("#",SUBSTITUTE(Basis!$A20,";","#",36))-FIND("#",SUBSTITUTE(Basis!$A20,";","#",35))-1)</f>
        <v>----</v>
      </c>
      <c r="AM19" t="str">
        <f>LEFT(RIGHT(Basis!$A20,$B19-FIND("#",SUBSTITUTE(Basis!$A20,";","#",36))),FIND("#",SUBSTITUTE(Basis!$A20,";","#",37))-FIND("#",SUBSTITUTE(Basis!$A20,";","#",36))-1)</f>
        <v>----</v>
      </c>
      <c r="AN19" t="str">
        <f>RIGHT(Basis!A20,B19-FIND("#",SUBSTITUTE(Basis!$A20,";","#",37)))</f>
        <v>----</v>
      </c>
    </row>
    <row r="20" spans="1:40" ht="13.5" customHeight="1" x14ac:dyDescent="0.2">
      <c r="A20">
        <v>18</v>
      </c>
      <c r="B20">
        <f>LEN(Basis!A21)</f>
        <v>207</v>
      </c>
      <c r="C20" t="str">
        <f>LEFT(Basis!A21,FIND(";",Basis!A21)-1)</f>
        <v>Kleinanleger</v>
      </c>
      <c r="D20" t="str">
        <f>LEFT(RIGHT(Basis!$A21,$B20-FIND("#",SUBSTITUTE(Basis!$A21,";","#",1))),FIND("#",SUBSTITUTE(Basis!$A21,";","#",2))-FIND("#",SUBSTITUTE(Basis!$A21,";","#",1))-1)</f>
        <v>Roh.d.: Term.u.Opt.</v>
      </c>
      <c r="E20" t="str">
        <f>LEFT(RIGHT(Basis!$A21,$B20-FIND("#",SUBSTITUTE(Basis!$A21,";","#",2))),FIND("#",SUBSTITUTE(Basis!$A21,";","#",3))-FIND("#",SUBSTITUTE(Basis!$A21,";","#",2))-1)</f>
        <v>Ja</v>
      </c>
      <c r="F20" t="str">
        <f>LEFT(RIGHT(Basis!$A21,$B20-FIND("#",SUBSTITUTE(Basis!$A21,";","#",3))),FIND("#",SUBSTITUTE(Basis!$A21,";","#",4))-FIND("#",SUBSTITUTE(Basis!$A21,";","#",3))-1)</f>
        <v>New York</v>
      </c>
      <c r="G20" t="str">
        <f>LEFT(RIGHT(Basis!$A21,$B20-FIND("#",SUBSTITUTE(Basis!$A21,";","#",4))),FIND("#",SUBSTITUTE(Basis!$A21,";","#",5))-FIND("#",SUBSTITUTE(Basis!$A21,";","#",4))-1)</f>
        <v>XNYS</v>
      </c>
      <c r="H20" t="str">
        <f>LEFT(RIGHT(Basis!$A21,$B20-FIND("#",SUBSTITUTE(Basis!$A21,";","#",5))),FIND("#",SUBSTITUTE(Basis!$A21,";","#",6))-FIND("#",SUBSTITUTE(Basis!$A21,";","#",5))-1)</f>
        <v>100</v>
      </c>
      <c r="I20" t="str">
        <f>LEFT(RIGHT(Basis!$A21,$B20-FIND("#",SUBSTITUTE(Basis!$A21,";","#",6))),FIND("#",SUBSTITUTE(Basis!$A21,";","#",7))-FIND("#",SUBSTITUTE(Basis!$A21,";","#",6))-1)</f>
        <v>100</v>
      </c>
      <c r="J20" t="str">
        <f>LEFT(RIGHT(Basis!$A21,$B20-FIND("#",SUBSTITUTE(Basis!$A21,";","#",7))),FIND("#",SUBSTITUTE(Basis!$A21,";","#",8))-FIND("#",SUBSTITUTE(Basis!$A21,";","#",7))-1)</f>
        <v>0</v>
      </c>
      <c r="K20" t="str">
        <f>LEFT(RIGHT(Basis!$A21,$B20-FIND("#",SUBSTITUTE(Basis!$A21,";","#",8))),FIND("#",SUBSTITUTE(Basis!$A21,";","#",9))-FIND("#",SUBSTITUTE(Basis!$A21,";","#",8))-1)</f>
        <v>100</v>
      </c>
      <c r="L20" t="str">
        <f>LEFT(RIGHT(Basis!$A21,$B20-FIND("#",SUBSTITUTE(Basis!$A21,";","#",9))),FIND("#",SUBSTITUTE(Basis!$A21,";","#",10))-FIND("#",SUBSTITUTE(Basis!$A21,";","#",9))-1)</f>
        <v>100</v>
      </c>
      <c r="M20" t="str">
        <f>LEFT(RIGHT(Basis!$A21,$B20-FIND("#",SUBSTITUTE(Basis!$A21,";","#",10))),FIND("#",SUBSTITUTE(Basis!$A21,";","#",11))-FIND("#",SUBSTITUTE(Basis!$A21,";","#",10))-1)</f>
        <v>----</v>
      </c>
      <c r="N20" t="str">
        <f>LEFT(RIGHT(Basis!$A21,$B20-FIND("#",SUBSTITUTE(Basis!$A21,";","#",11))),FIND("#",SUBSTITUTE(Basis!$A21,";","#",12))-FIND("#",SUBSTITUTE(Basis!$A21,";","#",11))-1)</f>
        <v>----</v>
      </c>
      <c r="O20" t="str">
        <f>LEFT(RIGHT(Basis!$A21,$B20-FIND("#",SUBSTITUTE(Basis!$A21,";","#",12))),FIND("#",SUBSTITUTE(Basis!$A21,";","#",13))-FIND("#",SUBSTITUTE(Basis!$A21,";","#",12))-1)</f>
        <v>----</v>
      </c>
      <c r="P20" t="str">
        <f>LEFT(RIGHT(Basis!$A21,$B20-FIND("#",SUBSTITUTE(Basis!$A21,";","#",13))),FIND("#",SUBSTITUTE(Basis!$A21,";","#",14))-FIND("#",SUBSTITUTE(Basis!$A21,";","#",13))-1)</f>
        <v>----</v>
      </c>
      <c r="Q20" t="str">
        <f>LEFT(RIGHT(Basis!$A21,$B20-FIND("#",SUBSTITUTE(Basis!$A21,";","#",14))),FIND("#",SUBSTITUTE(Basis!$A21,";","#",15))-FIND("#",SUBSTITUTE(Basis!$A21,";","#",14))-1)</f>
        <v>----</v>
      </c>
      <c r="R20" t="str">
        <f>LEFT(RIGHT(Basis!$A21,$B20-FIND("#",SUBSTITUTE(Basis!$A21,";","#",15))),FIND("#",SUBSTITUTE(Basis!$A21,";","#",16))-FIND("#",SUBSTITUTE(Basis!$A21,";","#",15))-1)</f>
        <v>----</v>
      </c>
      <c r="S20" t="str">
        <f>LEFT(RIGHT(Basis!$A21,$B20-FIND("#",SUBSTITUTE(Basis!$A21,";","#",16))),FIND("#",SUBSTITUTE(Basis!$A21,";","#",17))-FIND("#",SUBSTITUTE(Basis!$A21,";","#",16))-1)</f>
        <v>----</v>
      </c>
      <c r="T20" t="str">
        <f>LEFT(RIGHT(Basis!$A21,$B20-FIND("#",SUBSTITUTE(Basis!$A21,";","#",17))),FIND("#",SUBSTITUTE(Basis!$A21,";","#",18))-FIND("#",SUBSTITUTE(Basis!$A21,";","#",17))-1)</f>
        <v>----</v>
      </c>
      <c r="U20" t="str">
        <f>LEFT(RIGHT(Basis!$A21,$B20-FIND("#",SUBSTITUTE(Basis!$A21,";","#",18))),FIND("#",SUBSTITUTE(Basis!$A21,";","#",19))-FIND("#",SUBSTITUTE(Basis!$A21,";","#",18))-1)</f>
        <v>----</v>
      </c>
      <c r="V20" t="str">
        <f>LEFT(RIGHT(Basis!$A21,$B20-FIND("#",SUBSTITUTE(Basis!$A21,";","#",19))),FIND("#",SUBSTITUTE(Basis!$A21,";","#",20))-FIND("#",SUBSTITUTE(Basis!$A21,";","#",19))-1)</f>
        <v>----</v>
      </c>
      <c r="W20" t="str">
        <f>LEFT(RIGHT(Basis!$A21,$B20-FIND("#",SUBSTITUTE(Basis!$A21,";","#",20))),FIND("#",SUBSTITUTE(Basis!$A21,";","#",21))-FIND("#",SUBSTITUTE(Basis!$A21,";","#",20))-1)</f>
        <v>----</v>
      </c>
      <c r="X20" t="str">
        <f>LEFT(RIGHT(Basis!$A21,$B20-FIND("#",SUBSTITUTE(Basis!$A21,";","#",21))),FIND("#",SUBSTITUTE(Basis!$A21,";","#",22))-FIND("#",SUBSTITUTE(Basis!$A21,";","#",21))-1)</f>
        <v>----</v>
      </c>
      <c r="Y20" t="str">
        <f>LEFT(RIGHT(Basis!$A21,$B20-FIND("#",SUBSTITUTE(Basis!$A21,";","#",22))),FIND("#",SUBSTITUTE(Basis!$A21,";","#",23))-FIND("#",SUBSTITUTE(Basis!$A21,";","#",22))-1)</f>
        <v>----</v>
      </c>
      <c r="Z20" t="str">
        <f>LEFT(RIGHT(Basis!$A21,$B20-FIND("#",SUBSTITUTE(Basis!$A21,";","#",23))),FIND("#",SUBSTITUTE(Basis!$A21,";","#",24))-FIND("#",SUBSTITUTE(Basis!$A21,";","#",23))-1)</f>
        <v>----</v>
      </c>
      <c r="AA20" t="str">
        <f>LEFT(RIGHT(Basis!$A21,$B20-FIND("#",SUBSTITUTE(Basis!$A21,";","#",24))),FIND("#",SUBSTITUTE(Basis!$A21,";","#",25))-FIND("#",SUBSTITUTE(Basis!$A21,";","#",24))-1)</f>
        <v>----</v>
      </c>
      <c r="AB20" t="str">
        <f>LEFT(RIGHT(Basis!$A21,$B20-FIND("#",SUBSTITUTE(Basis!$A21,";","#",25))),FIND("#",SUBSTITUTE(Basis!$A21,";","#",26))-FIND("#",SUBSTITUTE(Basis!$A21,";","#",25))-1)</f>
        <v>----</v>
      </c>
      <c r="AC20" t="str">
        <f>LEFT(RIGHT(Basis!$A21,$B20-FIND("#",SUBSTITUTE(Basis!$A21,";","#",26))),FIND("#",SUBSTITUTE(Basis!$A21,";","#",27))-FIND("#",SUBSTITUTE(Basis!$A21,";","#",26))-1)</f>
        <v>----</v>
      </c>
      <c r="AD20" t="str">
        <f>LEFT(RIGHT(Basis!$A21,$B20-FIND("#",SUBSTITUTE(Basis!$A21,";","#",27))),FIND("#",SUBSTITUTE(Basis!$A21,";","#",28))-FIND("#",SUBSTITUTE(Basis!$A21,";","#",27))-1)</f>
        <v>----</v>
      </c>
      <c r="AE20" t="str">
        <f>LEFT(RIGHT(Basis!$A21,$B20-FIND("#",SUBSTITUTE(Basis!$A21,";","#",28))),FIND("#",SUBSTITUTE(Basis!$A21,";","#",29))-FIND("#",SUBSTITUTE(Basis!$A21,";","#",28))-1)</f>
        <v>----</v>
      </c>
      <c r="AF20" t="str">
        <f>LEFT(RIGHT(Basis!$A21,$B20-FIND("#",SUBSTITUTE(Basis!$A21,";","#",29))),FIND("#",SUBSTITUTE(Basis!$A21,";","#",30))-FIND("#",SUBSTITUTE(Basis!$A21,";","#",29))-1)</f>
        <v>----</v>
      </c>
      <c r="AG20" t="str">
        <f>LEFT(RIGHT(Basis!$A21,$B20-FIND("#",SUBSTITUTE(Basis!$A21,";","#",30))),FIND("#",SUBSTITUTE(Basis!$A21,";","#",31))-FIND("#",SUBSTITUTE(Basis!$A21,";","#",30))-1)</f>
        <v>----</v>
      </c>
      <c r="AH20" t="str">
        <f>LEFT(RIGHT(Basis!$A21,$B20-FIND("#",SUBSTITUTE(Basis!$A21,";","#",31))),FIND("#",SUBSTITUTE(Basis!$A21,";","#",32))-FIND("#",SUBSTITUTE(Basis!$A21,";","#",31))-1)</f>
        <v>----</v>
      </c>
      <c r="AI20" t="str">
        <f>LEFT(RIGHT(Basis!$A21,$B20-FIND("#",SUBSTITUTE(Basis!$A21,";","#",32))),FIND("#",SUBSTITUTE(Basis!$A21,";","#",33))-FIND("#",SUBSTITUTE(Basis!$A21,";","#",32))-1)</f>
        <v>----</v>
      </c>
      <c r="AJ20" t="str">
        <f>LEFT(RIGHT(Basis!$A21,$B20-FIND("#",SUBSTITUTE(Basis!$A21,";","#",33))),FIND("#",SUBSTITUTE(Basis!$A21,";","#",34))-FIND("#",SUBSTITUTE(Basis!$A21,";","#",33))-1)</f>
        <v>----</v>
      </c>
      <c r="AK20" t="str">
        <f>LEFT(RIGHT(Basis!$A21,$B20-FIND("#",SUBSTITUTE(Basis!$A21,";","#",34))),FIND("#",SUBSTITUTE(Basis!$A21,";","#",35))-FIND("#",SUBSTITUTE(Basis!$A21,";","#",34))-1)</f>
        <v>----</v>
      </c>
      <c r="AL20" t="str">
        <f>LEFT(RIGHT(Basis!$A21,$B20-FIND("#",SUBSTITUTE(Basis!$A21,";","#",35))),FIND("#",SUBSTITUTE(Basis!$A21,";","#",36))-FIND("#",SUBSTITUTE(Basis!$A21,";","#",35))-1)</f>
        <v>----</v>
      </c>
      <c r="AM20" t="str">
        <f>LEFT(RIGHT(Basis!$A21,$B20-FIND("#",SUBSTITUTE(Basis!$A21,";","#",36))),FIND("#",SUBSTITUTE(Basis!$A21,";","#",37))-FIND("#",SUBSTITUTE(Basis!$A21,";","#",36))-1)</f>
        <v>----</v>
      </c>
      <c r="AN20" t="str">
        <f>RIGHT(Basis!A21,B20-FIND("#",SUBSTITUTE(Basis!$A21,";","#",37)))</f>
        <v>----</v>
      </c>
    </row>
    <row r="21" spans="1:40" ht="13.5" customHeight="1" x14ac:dyDescent="0.2">
      <c r="A21">
        <v>19</v>
      </c>
      <c r="B21">
        <f>LEN(Basis!A22)</f>
        <v>214</v>
      </c>
      <c r="C21" t="str">
        <f>LEFT(Basis!A22,FIND(";",Basis!A22)-1)</f>
        <v>Kleinanleger</v>
      </c>
      <c r="D21" t="str">
        <f>LEFT(RIGHT(Basis!$A22,$B21-FIND("#",SUBSTITUTE(Basis!$A22,";","#",1))),FIND("#",SUBSTITUTE(Basis!$A22,";","#",2))-FIND("#",SUBSTITUTE(Basis!$A22,";","#",1))-1)</f>
        <v>Roh.d.: son. Rohstoffd.</v>
      </c>
      <c r="E21" t="str">
        <f>LEFT(RIGHT(Basis!$A22,$B21-FIND("#",SUBSTITUTE(Basis!$A22,";","#",2))),FIND("#",SUBSTITUTE(Basis!$A22,";","#",3))-FIND("#",SUBSTITUTE(Basis!$A22,";","#",2))-1)</f>
        <v>Ja</v>
      </c>
      <c r="F21" t="str">
        <f>LEFT(RIGHT(Basis!$A22,$B21-FIND("#",SUBSTITUTE(Basis!$A22,";","#",3))),FIND("#",SUBSTITUTE(Basis!$A22,";","#",4))-FIND("#",SUBSTITUTE(Basis!$A22,";","#",3))-1)</f>
        <v>----</v>
      </c>
      <c r="G21" t="str">
        <f>LEFT(RIGHT(Basis!$A22,$B21-FIND("#",SUBSTITUTE(Basis!$A22,";","#",4))),FIND("#",SUBSTITUTE(Basis!$A22,";","#",5))-FIND("#",SUBSTITUTE(Basis!$A22,";","#",4))-1)</f>
        <v>----</v>
      </c>
      <c r="H21" t="str">
        <f>LEFT(RIGHT(Basis!$A22,$B21-FIND("#",SUBSTITUTE(Basis!$A22,";","#",5))),FIND("#",SUBSTITUTE(Basis!$A22,";","#",6))-FIND("#",SUBSTITUTE(Basis!$A22,";","#",5))-1)</f>
        <v>----</v>
      </c>
      <c r="I21" t="str">
        <f>LEFT(RIGHT(Basis!$A22,$B21-FIND("#",SUBSTITUTE(Basis!$A22,";","#",6))),FIND("#",SUBSTITUTE(Basis!$A22,";","#",7))-FIND("#",SUBSTITUTE(Basis!$A22,";","#",6))-1)</f>
        <v>----</v>
      </c>
      <c r="J21" t="str">
        <f>LEFT(RIGHT(Basis!$A22,$B21-FIND("#",SUBSTITUTE(Basis!$A22,";","#",7))),FIND("#",SUBSTITUTE(Basis!$A22,";","#",8))-FIND("#",SUBSTITUTE(Basis!$A22,";","#",7))-1)</f>
        <v>----</v>
      </c>
      <c r="K21" t="str">
        <f>LEFT(RIGHT(Basis!$A22,$B21-FIND("#",SUBSTITUTE(Basis!$A22,";","#",8))),FIND("#",SUBSTITUTE(Basis!$A22,";","#",9))-FIND("#",SUBSTITUTE(Basis!$A22,";","#",8))-1)</f>
        <v>----</v>
      </c>
      <c r="L21" t="str">
        <f>LEFT(RIGHT(Basis!$A22,$B21-FIND("#",SUBSTITUTE(Basis!$A22,";","#",9))),FIND("#",SUBSTITUTE(Basis!$A22,";","#",10))-FIND("#",SUBSTITUTE(Basis!$A22,";","#",9))-1)</f>
        <v>----</v>
      </c>
      <c r="M21" t="str">
        <f>LEFT(RIGHT(Basis!$A22,$B21-FIND("#",SUBSTITUTE(Basis!$A22,";","#",10))),FIND("#",SUBSTITUTE(Basis!$A22,";","#",11))-FIND("#",SUBSTITUTE(Basis!$A22,";","#",10))-1)</f>
        <v>----</v>
      </c>
      <c r="N21" t="str">
        <f>LEFT(RIGHT(Basis!$A22,$B21-FIND("#",SUBSTITUTE(Basis!$A22,";","#",11))),FIND("#",SUBSTITUTE(Basis!$A22,";","#",12))-FIND("#",SUBSTITUTE(Basis!$A22,";","#",11))-1)</f>
        <v>----</v>
      </c>
      <c r="O21" t="str">
        <f>LEFT(RIGHT(Basis!$A22,$B21-FIND("#",SUBSTITUTE(Basis!$A22,";","#",12))),FIND("#",SUBSTITUTE(Basis!$A22,";","#",13))-FIND("#",SUBSTITUTE(Basis!$A22,";","#",12))-1)</f>
        <v>----</v>
      </c>
      <c r="P21" t="str">
        <f>LEFT(RIGHT(Basis!$A22,$B21-FIND("#",SUBSTITUTE(Basis!$A22,";","#",13))),FIND("#",SUBSTITUTE(Basis!$A22,";","#",14))-FIND("#",SUBSTITUTE(Basis!$A22,";","#",13))-1)</f>
        <v>----</v>
      </c>
      <c r="Q21" t="str">
        <f>LEFT(RIGHT(Basis!$A22,$B21-FIND("#",SUBSTITUTE(Basis!$A22,";","#",14))),FIND("#",SUBSTITUTE(Basis!$A22,";","#",15))-FIND("#",SUBSTITUTE(Basis!$A22,";","#",14))-1)</f>
        <v>----</v>
      </c>
      <c r="R21" t="str">
        <f>LEFT(RIGHT(Basis!$A22,$B21-FIND("#",SUBSTITUTE(Basis!$A22,";","#",15))),FIND("#",SUBSTITUTE(Basis!$A22,";","#",16))-FIND("#",SUBSTITUTE(Basis!$A22,";","#",15))-1)</f>
        <v>----</v>
      </c>
      <c r="S21" t="str">
        <f>LEFT(RIGHT(Basis!$A22,$B21-FIND("#",SUBSTITUTE(Basis!$A22,";","#",16))),FIND("#",SUBSTITUTE(Basis!$A22,";","#",17))-FIND("#",SUBSTITUTE(Basis!$A22,";","#",16))-1)</f>
        <v>----</v>
      </c>
      <c r="T21" t="str">
        <f>LEFT(RIGHT(Basis!$A22,$B21-FIND("#",SUBSTITUTE(Basis!$A22,";","#",17))),FIND("#",SUBSTITUTE(Basis!$A22,";","#",18))-FIND("#",SUBSTITUTE(Basis!$A22,";","#",17))-1)</f>
        <v>----</v>
      </c>
      <c r="U21" t="str">
        <f>LEFT(RIGHT(Basis!$A22,$B21-FIND("#",SUBSTITUTE(Basis!$A22,";","#",18))),FIND("#",SUBSTITUTE(Basis!$A22,";","#",19))-FIND("#",SUBSTITUTE(Basis!$A22,";","#",18))-1)</f>
        <v>----</v>
      </c>
      <c r="V21" t="str">
        <f>LEFT(RIGHT(Basis!$A22,$B21-FIND("#",SUBSTITUTE(Basis!$A22,";","#",19))),FIND("#",SUBSTITUTE(Basis!$A22,";","#",20))-FIND("#",SUBSTITUTE(Basis!$A22,";","#",19))-1)</f>
        <v>----</v>
      </c>
      <c r="W21" t="str">
        <f>LEFT(RIGHT(Basis!$A22,$B21-FIND("#",SUBSTITUTE(Basis!$A22,";","#",20))),FIND("#",SUBSTITUTE(Basis!$A22,";","#",21))-FIND("#",SUBSTITUTE(Basis!$A22,";","#",20))-1)</f>
        <v>----</v>
      </c>
      <c r="X21" t="str">
        <f>LEFT(RIGHT(Basis!$A22,$B21-FIND("#",SUBSTITUTE(Basis!$A22,";","#",21))),FIND("#",SUBSTITUTE(Basis!$A22,";","#",22))-FIND("#",SUBSTITUTE(Basis!$A22,";","#",21))-1)</f>
        <v>----</v>
      </c>
      <c r="Y21" t="str">
        <f>LEFT(RIGHT(Basis!$A22,$B21-FIND("#",SUBSTITUTE(Basis!$A22,";","#",22))),FIND("#",SUBSTITUTE(Basis!$A22,";","#",23))-FIND("#",SUBSTITUTE(Basis!$A22,";","#",22))-1)</f>
        <v>----</v>
      </c>
      <c r="Z21" t="str">
        <f>LEFT(RIGHT(Basis!$A22,$B21-FIND("#",SUBSTITUTE(Basis!$A22,";","#",23))),FIND("#",SUBSTITUTE(Basis!$A22,";","#",24))-FIND("#",SUBSTITUTE(Basis!$A22,";","#",23))-1)</f>
        <v>----</v>
      </c>
      <c r="AA21" t="str">
        <f>LEFT(RIGHT(Basis!$A22,$B21-FIND("#",SUBSTITUTE(Basis!$A22,";","#",24))),FIND("#",SUBSTITUTE(Basis!$A22,";","#",25))-FIND("#",SUBSTITUTE(Basis!$A22,";","#",24))-1)</f>
        <v>----</v>
      </c>
      <c r="AB21" t="str">
        <f>LEFT(RIGHT(Basis!$A22,$B21-FIND("#",SUBSTITUTE(Basis!$A22,";","#",25))),FIND("#",SUBSTITUTE(Basis!$A22,";","#",26))-FIND("#",SUBSTITUTE(Basis!$A22,";","#",25))-1)</f>
        <v>----</v>
      </c>
      <c r="AC21" t="str">
        <f>LEFT(RIGHT(Basis!$A22,$B21-FIND("#",SUBSTITUTE(Basis!$A22,";","#",26))),FIND("#",SUBSTITUTE(Basis!$A22,";","#",27))-FIND("#",SUBSTITUTE(Basis!$A22,";","#",26))-1)</f>
        <v>----</v>
      </c>
      <c r="AD21" t="str">
        <f>LEFT(RIGHT(Basis!$A22,$B21-FIND("#",SUBSTITUTE(Basis!$A22,";","#",27))),FIND("#",SUBSTITUTE(Basis!$A22,";","#",28))-FIND("#",SUBSTITUTE(Basis!$A22,";","#",27))-1)</f>
        <v>----</v>
      </c>
      <c r="AE21" t="str">
        <f>LEFT(RIGHT(Basis!$A22,$B21-FIND("#",SUBSTITUTE(Basis!$A22,";","#",28))),FIND("#",SUBSTITUTE(Basis!$A22,";","#",29))-FIND("#",SUBSTITUTE(Basis!$A22,";","#",28))-1)</f>
        <v>----</v>
      </c>
      <c r="AF21" t="str">
        <f>LEFT(RIGHT(Basis!$A22,$B21-FIND("#",SUBSTITUTE(Basis!$A22,";","#",29))),FIND("#",SUBSTITUTE(Basis!$A22,";","#",30))-FIND("#",SUBSTITUTE(Basis!$A22,";","#",29))-1)</f>
        <v>----</v>
      </c>
      <c r="AG21" t="str">
        <f>LEFT(RIGHT(Basis!$A22,$B21-FIND("#",SUBSTITUTE(Basis!$A22,";","#",30))),FIND("#",SUBSTITUTE(Basis!$A22,";","#",31))-FIND("#",SUBSTITUTE(Basis!$A22,";","#",30))-1)</f>
        <v>----</v>
      </c>
      <c r="AH21" t="str">
        <f>LEFT(RIGHT(Basis!$A22,$B21-FIND("#",SUBSTITUTE(Basis!$A22,";","#",31))),FIND("#",SUBSTITUTE(Basis!$A22,";","#",32))-FIND("#",SUBSTITUTE(Basis!$A22,";","#",31))-1)</f>
        <v>----</v>
      </c>
      <c r="AI21" t="str">
        <f>LEFT(RIGHT(Basis!$A22,$B21-FIND("#",SUBSTITUTE(Basis!$A22,";","#",32))),FIND("#",SUBSTITUTE(Basis!$A22,";","#",33))-FIND("#",SUBSTITUTE(Basis!$A22,";","#",32))-1)</f>
        <v>----</v>
      </c>
      <c r="AJ21" t="str">
        <f>LEFT(RIGHT(Basis!$A22,$B21-FIND("#",SUBSTITUTE(Basis!$A22,";","#",33))),FIND("#",SUBSTITUTE(Basis!$A22,";","#",34))-FIND("#",SUBSTITUTE(Basis!$A22,";","#",33))-1)</f>
        <v>----</v>
      </c>
      <c r="AK21" t="str">
        <f>LEFT(RIGHT(Basis!$A22,$B21-FIND("#",SUBSTITUTE(Basis!$A22,";","#",34))),FIND("#",SUBSTITUTE(Basis!$A22,";","#",35))-FIND("#",SUBSTITUTE(Basis!$A22,";","#",34))-1)</f>
        <v>----</v>
      </c>
      <c r="AL21" t="str">
        <f>LEFT(RIGHT(Basis!$A22,$B21-FIND("#",SUBSTITUTE(Basis!$A22,";","#",35))),FIND("#",SUBSTITUTE(Basis!$A22,";","#",36))-FIND("#",SUBSTITUTE(Basis!$A22,";","#",35))-1)</f>
        <v>----</v>
      </c>
      <c r="AM21" t="str">
        <f>LEFT(RIGHT(Basis!$A22,$B21-FIND("#",SUBSTITUTE(Basis!$A22,";","#",36))),FIND("#",SUBSTITUTE(Basis!$A22,";","#",37))-FIND("#",SUBSTITUTE(Basis!$A22,";","#",36))-1)</f>
        <v>----</v>
      </c>
      <c r="AN21" t="str">
        <f>RIGHT(Basis!A22,B21-FIND("#",SUBSTITUTE(Basis!$A22,";","#",37)))</f>
        <v>----</v>
      </c>
    </row>
    <row r="22" spans="1:40" ht="13.5" customHeight="1" x14ac:dyDescent="0.2">
      <c r="A22">
        <v>20</v>
      </c>
      <c r="B22">
        <f>LEN(Basis!A23)</f>
        <v>206</v>
      </c>
      <c r="C22" t="str">
        <f>LEFT(Basis!A23,FIND(";",Basis!A23)-1)</f>
        <v>Kleinanleger</v>
      </c>
      <c r="D22" t="str">
        <f>LEFT(RIGHT(Basis!$A23,$B22-FIND("#",SUBSTITUTE(Basis!$A23,";","#",1))),FIND("#",SUBSTITUTE(Basis!$A23,";","#",2))-FIND("#",SUBSTITUTE(Basis!$A23,";","#",1))-1)</f>
        <v>Differenzgesch.</v>
      </c>
      <c r="E22" t="str">
        <f>LEFT(RIGHT(Basis!$A23,$B22-FIND("#",SUBSTITUTE(Basis!$A23,";","#",2))),FIND("#",SUBSTITUTE(Basis!$A23,";","#",3))-FIND("#",SUBSTITUTE(Basis!$A23,";","#",2))-1)</f>
        <v>Ja</v>
      </c>
      <c r="F22" t="str">
        <f>LEFT(RIGHT(Basis!$A23,$B22-FIND("#",SUBSTITUTE(Basis!$A23,";","#",3))),FIND("#",SUBSTITUTE(Basis!$A23,";","#",4))-FIND("#",SUBSTITUTE(Basis!$A23,";","#",3))-1)</f>
        <v>----</v>
      </c>
      <c r="G22" t="str">
        <f>LEFT(RIGHT(Basis!$A23,$B22-FIND("#",SUBSTITUTE(Basis!$A23,";","#",4))),FIND("#",SUBSTITUTE(Basis!$A23,";","#",5))-FIND("#",SUBSTITUTE(Basis!$A23,";","#",4))-1)</f>
        <v>----</v>
      </c>
      <c r="H22" t="str">
        <f>LEFT(RIGHT(Basis!$A23,$B22-FIND("#",SUBSTITUTE(Basis!$A23,";","#",5))),FIND("#",SUBSTITUTE(Basis!$A23,";","#",6))-FIND("#",SUBSTITUTE(Basis!$A23,";","#",5))-1)</f>
        <v>----</v>
      </c>
      <c r="I22" t="str">
        <f>LEFT(RIGHT(Basis!$A23,$B22-FIND("#",SUBSTITUTE(Basis!$A23,";","#",6))),FIND("#",SUBSTITUTE(Basis!$A23,";","#",7))-FIND("#",SUBSTITUTE(Basis!$A23,";","#",6))-1)</f>
        <v>----</v>
      </c>
      <c r="J22" t="str">
        <f>LEFT(RIGHT(Basis!$A23,$B22-FIND("#",SUBSTITUTE(Basis!$A23,";","#",7))),FIND("#",SUBSTITUTE(Basis!$A23,";","#",8))-FIND("#",SUBSTITUTE(Basis!$A23,";","#",7))-1)</f>
        <v>----</v>
      </c>
      <c r="K22" t="str">
        <f>LEFT(RIGHT(Basis!$A23,$B22-FIND("#",SUBSTITUTE(Basis!$A23,";","#",8))),FIND("#",SUBSTITUTE(Basis!$A23,";","#",9))-FIND("#",SUBSTITUTE(Basis!$A23,";","#",8))-1)</f>
        <v>----</v>
      </c>
      <c r="L22" t="str">
        <f>LEFT(RIGHT(Basis!$A23,$B22-FIND("#",SUBSTITUTE(Basis!$A23,";","#",9))),FIND("#",SUBSTITUTE(Basis!$A23,";","#",10))-FIND("#",SUBSTITUTE(Basis!$A23,";","#",9))-1)</f>
        <v>----</v>
      </c>
      <c r="M22" t="str">
        <f>LEFT(RIGHT(Basis!$A23,$B22-FIND("#",SUBSTITUTE(Basis!$A23,";","#",10))),FIND("#",SUBSTITUTE(Basis!$A23,";","#",11))-FIND("#",SUBSTITUTE(Basis!$A23,";","#",10))-1)</f>
        <v>----</v>
      </c>
      <c r="N22" t="str">
        <f>LEFT(RIGHT(Basis!$A23,$B22-FIND("#",SUBSTITUTE(Basis!$A23,";","#",11))),FIND("#",SUBSTITUTE(Basis!$A23,";","#",12))-FIND("#",SUBSTITUTE(Basis!$A23,";","#",11))-1)</f>
        <v>----</v>
      </c>
      <c r="O22" t="str">
        <f>LEFT(RIGHT(Basis!$A23,$B22-FIND("#",SUBSTITUTE(Basis!$A23,";","#",12))),FIND("#",SUBSTITUTE(Basis!$A23,";","#",13))-FIND("#",SUBSTITUTE(Basis!$A23,";","#",12))-1)</f>
        <v>----</v>
      </c>
      <c r="P22" t="str">
        <f>LEFT(RIGHT(Basis!$A23,$B22-FIND("#",SUBSTITUTE(Basis!$A23,";","#",13))),FIND("#",SUBSTITUTE(Basis!$A23,";","#",14))-FIND("#",SUBSTITUTE(Basis!$A23,";","#",13))-1)</f>
        <v>----</v>
      </c>
      <c r="Q22" t="str">
        <f>LEFT(RIGHT(Basis!$A23,$B22-FIND("#",SUBSTITUTE(Basis!$A23,";","#",14))),FIND("#",SUBSTITUTE(Basis!$A23,";","#",15))-FIND("#",SUBSTITUTE(Basis!$A23,";","#",14))-1)</f>
        <v>----</v>
      </c>
      <c r="R22" t="str">
        <f>LEFT(RIGHT(Basis!$A23,$B22-FIND("#",SUBSTITUTE(Basis!$A23,";","#",15))),FIND("#",SUBSTITUTE(Basis!$A23,";","#",16))-FIND("#",SUBSTITUTE(Basis!$A23,";","#",15))-1)</f>
        <v>----</v>
      </c>
      <c r="S22" t="str">
        <f>LEFT(RIGHT(Basis!$A23,$B22-FIND("#",SUBSTITUTE(Basis!$A23,";","#",16))),FIND("#",SUBSTITUTE(Basis!$A23,";","#",17))-FIND("#",SUBSTITUTE(Basis!$A23,";","#",16))-1)</f>
        <v>----</v>
      </c>
      <c r="T22" t="str">
        <f>LEFT(RIGHT(Basis!$A23,$B22-FIND("#",SUBSTITUTE(Basis!$A23,";","#",17))),FIND("#",SUBSTITUTE(Basis!$A23,";","#",18))-FIND("#",SUBSTITUTE(Basis!$A23,";","#",17))-1)</f>
        <v>----</v>
      </c>
      <c r="U22" t="str">
        <f>LEFT(RIGHT(Basis!$A23,$B22-FIND("#",SUBSTITUTE(Basis!$A23,";","#",18))),FIND("#",SUBSTITUTE(Basis!$A23,";","#",19))-FIND("#",SUBSTITUTE(Basis!$A23,";","#",18))-1)</f>
        <v>----</v>
      </c>
      <c r="V22" t="str">
        <f>LEFT(RIGHT(Basis!$A23,$B22-FIND("#",SUBSTITUTE(Basis!$A23,";","#",19))),FIND("#",SUBSTITUTE(Basis!$A23,";","#",20))-FIND("#",SUBSTITUTE(Basis!$A23,";","#",19))-1)</f>
        <v>----</v>
      </c>
      <c r="W22" t="str">
        <f>LEFT(RIGHT(Basis!$A23,$B22-FIND("#",SUBSTITUTE(Basis!$A23,";","#",20))),FIND("#",SUBSTITUTE(Basis!$A23,";","#",21))-FIND("#",SUBSTITUTE(Basis!$A23,";","#",20))-1)</f>
        <v>----</v>
      </c>
      <c r="X22" t="str">
        <f>LEFT(RIGHT(Basis!$A23,$B22-FIND("#",SUBSTITUTE(Basis!$A23,";","#",21))),FIND("#",SUBSTITUTE(Basis!$A23,";","#",22))-FIND("#",SUBSTITUTE(Basis!$A23,";","#",21))-1)</f>
        <v>----</v>
      </c>
      <c r="Y22" t="str">
        <f>LEFT(RIGHT(Basis!$A23,$B22-FIND("#",SUBSTITUTE(Basis!$A23,";","#",22))),FIND("#",SUBSTITUTE(Basis!$A23,";","#",23))-FIND("#",SUBSTITUTE(Basis!$A23,";","#",22))-1)</f>
        <v>----</v>
      </c>
      <c r="Z22" t="str">
        <f>LEFT(RIGHT(Basis!$A23,$B22-FIND("#",SUBSTITUTE(Basis!$A23,";","#",23))),FIND("#",SUBSTITUTE(Basis!$A23,";","#",24))-FIND("#",SUBSTITUTE(Basis!$A23,";","#",23))-1)</f>
        <v>----</v>
      </c>
      <c r="AA22" t="str">
        <f>LEFT(RIGHT(Basis!$A23,$B22-FIND("#",SUBSTITUTE(Basis!$A23,";","#",24))),FIND("#",SUBSTITUTE(Basis!$A23,";","#",25))-FIND("#",SUBSTITUTE(Basis!$A23,";","#",24))-1)</f>
        <v>----</v>
      </c>
      <c r="AB22" t="str">
        <f>LEFT(RIGHT(Basis!$A23,$B22-FIND("#",SUBSTITUTE(Basis!$A23,";","#",25))),FIND("#",SUBSTITUTE(Basis!$A23,";","#",26))-FIND("#",SUBSTITUTE(Basis!$A23,";","#",25))-1)</f>
        <v>----</v>
      </c>
      <c r="AC22" t="str">
        <f>LEFT(RIGHT(Basis!$A23,$B22-FIND("#",SUBSTITUTE(Basis!$A23,";","#",26))),FIND("#",SUBSTITUTE(Basis!$A23,";","#",27))-FIND("#",SUBSTITUTE(Basis!$A23,";","#",26))-1)</f>
        <v>----</v>
      </c>
      <c r="AD22" t="str">
        <f>LEFT(RIGHT(Basis!$A23,$B22-FIND("#",SUBSTITUTE(Basis!$A23,";","#",27))),FIND("#",SUBSTITUTE(Basis!$A23,";","#",28))-FIND("#",SUBSTITUTE(Basis!$A23,";","#",27))-1)</f>
        <v>----</v>
      </c>
      <c r="AE22" t="str">
        <f>LEFT(RIGHT(Basis!$A23,$B22-FIND("#",SUBSTITUTE(Basis!$A23,";","#",28))),FIND("#",SUBSTITUTE(Basis!$A23,";","#",29))-FIND("#",SUBSTITUTE(Basis!$A23,";","#",28))-1)</f>
        <v>----</v>
      </c>
      <c r="AF22" t="str">
        <f>LEFT(RIGHT(Basis!$A23,$B22-FIND("#",SUBSTITUTE(Basis!$A23,";","#",29))),FIND("#",SUBSTITUTE(Basis!$A23,";","#",30))-FIND("#",SUBSTITUTE(Basis!$A23,";","#",29))-1)</f>
        <v>----</v>
      </c>
      <c r="AG22" t="str">
        <f>LEFT(RIGHT(Basis!$A23,$B22-FIND("#",SUBSTITUTE(Basis!$A23,";","#",30))),FIND("#",SUBSTITUTE(Basis!$A23,";","#",31))-FIND("#",SUBSTITUTE(Basis!$A23,";","#",30))-1)</f>
        <v>----</v>
      </c>
      <c r="AH22" t="str">
        <f>LEFT(RIGHT(Basis!$A23,$B22-FIND("#",SUBSTITUTE(Basis!$A23,";","#",31))),FIND("#",SUBSTITUTE(Basis!$A23,";","#",32))-FIND("#",SUBSTITUTE(Basis!$A23,";","#",31))-1)</f>
        <v>----</v>
      </c>
      <c r="AI22" t="str">
        <f>LEFT(RIGHT(Basis!$A23,$B22-FIND("#",SUBSTITUTE(Basis!$A23,";","#",32))),FIND("#",SUBSTITUTE(Basis!$A23,";","#",33))-FIND("#",SUBSTITUTE(Basis!$A23,";","#",32))-1)</f>
        <v>----</v>
      </c>
      <c r="AJ22" t="str">
        <f>LEFT(RIGHT(Basis!$A23,$B22-FIND("#",SUBSTITUTE(Basis!$A23,";","#",33))),FIND("#",SUBSTITUTE(Basis!$A23,";","#",34))-FIND("#",SUBSTITUTE(Basis!$A23,";","#",33))-1)</f>
        <v>----</v>
      </c>
      <c r="AK22" t="str">
        <f>LEFT(RIGHT(Basis!$A23,$B22-FIND("#",SUBSTITUTE(Basis!$A23,";","#",34))),FIND("#",SUBSTITUTE(Basis!$A23,";","#",35))-FIND("#",SUBSTITUTE(Basis!$A23,";","#",34))-1)</f>
        <v>----</v>
      </c>
      <c r="AL22" t="str">
        <f>LEFT(RIGHT(Basis!$A23,$B22-FIND("#",SUBSTITUTE(Basis!$A23,";","#",35))),FIND("#",SUBSTITUTE(Basis!$A23,";","#",36))-FIND("#",SUBSTITUTE(Basis!$A23,";","#",35))-1)</f>
        <v>----</v>
      </c>
      <c r="AM22" t="str">
        <f>LEFT(RIGHT(Basis!$A23,$B22-FIND("#",SUBSTITUTE(Basis!$A23,";","#",36))),FIND("#",SUBSTITUTE(Basis!$A23,";","#",37))-FIND("#",SUBSTITUTE(Basis!$A23,";","#",36))-1)</f>
        <v>----</v>
      </c>
      <c r="AN22" t="str">
        <f>RIGHT(Basis!A23,B22-FIND("#",SUBSTITUTE(Basis!$A23,";","#",37)))</f>
        <v>----</v>
      </c>
    </row>
    <row r="23" spans="1:40" ht="13.5" customHeight="1" x14ac:dyDescent="0.2">
      <c r="A23">
        <v>21</v>
      </c>
      <c r="B23">
        <f>LEN(Basis!A24)</f>
        <v>204</v>
      </c>
      <c r="C23" t="str">
        <f>LEFT(Basis!A24,FIND(";",Basis!A24)-1)</f>
        <v>Kleinanleger</v>
      </c>
      <c r="D23" t="str">
        <f>LEFT(RIGHT(Basis!$A24,$B23-FIND("#",SUBSTITUTE(Basis!$A24,";","#",1))),FIND("#",SUBSTITUTE(Basis!$A24,";","#",2))-FIND("#",SUBSTITUTE(Basis!$A24,";","#",1))-1)</f>
        <v>boersengeh. Prod.</v>
      </c>
      <c r="E23" t="str">
        <f>LEFT(RIGHT(Basis!$A24,$B23-FIND("#",SUBSTITUTE(Basis!$A24,";","#",2))),FIND("#",SUBSTITUTE(Basis!$A24,";","#",3))-FIND("#",SUBSTITUTE(Basis!$A24,";","#",2))-1)</f>
        <v>Nein</v>
      </c>
      <c r="F23" t="str">
        <f>LEFT(RIGHT(Basis!$A24,$B23-FIND("#",SUBSTITUTE(Basis!$A24,";","#",3))),FIND("#",SUBSTITUTE(Basis!$A24,";","#",4))-FIND("#",SUBSTITUTE(Basis!$A24,";","#",3))-1)</f>
        <v>Xetra</v>
      </c>
      <c r="G23" t="str">
        <f>LEFT(RIGHT(Basis!$A24,$B23-FIND("#",SUBSTITUTE(Basis!$A24,";","#",4))),FIND("#",SUBSTITUTE(Basis!$A24,";","#",5))-FIND("#",SUBSTITUTE(Basis!$A24,";","#",4))-1)</f>
        <v>XETR</v>
      </c>
      <c r="H23" t="str">
        <f>LEFT(RIGHT(Basis!$A24,$B23-FIND("#",SUBSTITUTE(Basis!$A24,";","#",5))),FIND("#",SUBSTITUTE(Basis!$A24,";","#",6))-FIND("#",SUBSTITUTE(Basis!$A24,";","#",5))-1)</f>
        <v>95,2</v>
      </c>
      <c r="I23" t="str">
        <f>LEFT(RIGHT(Basis!$A24,$B23-FIND("#",SUBSTITUTE(Basis!$A24,";","#",6))),FIND("#",SUBSTITUTE(Basis!$A24,";","#",7))-FIND("#",SUBSTITUTE(Basis!$A24,";","#",6))-1)</f>
        <v>96,6</v>
      </c>
      <c r="J23" t="str">
        <f>LEFT(RIGHT(Basis!$A24,$B23-FIND("#",SUBSTITUTE(Basis!$A24,";","#",7))),FIND("#",SUBSTITUTE(Basis!$A24,";","#",8))-FIND("#",SUBSTITUTE(Basis!$A24,";","#",7))-1)</f>
        <v>0,5</v>
      </c>
      <c r="K23" t="str">
        <f>LEFT(RIGHT(Basis!$A24,$B23-FIND("#",SUBSTITUTE(Basis!$A24,";","#",8))),FIND("#",SUBSTITUTE(Basis!$A24,";","#",9))-FIND("#",SUBSTITUTE(Basis!$A24,";","#",8))-1)</f>
        <v>99,5</v>
      </c>
      <c r="L23" t="str">
        <f>LEFT(RIGHT(Basis!$A24,$B23-FIND("#",SUBSTITUTE(Basis!$A24,";","#",9))),FIND("#",SUBSTITUTE(Basis!$A24,";","#",10))-FIND("#",SUBSTITUTE(Basis!$A24,";","#",9))-1)</f>
        <v>0,1</v>
      </c>
      <c r="M23" t="str">
        <f>LEFT(RIGHT(Basis!$A24,$B23-FIND("#",SUBSTITUTE(Basis!$A24,";","#",10))),FIND("#",SUBSTITUTE(Basis!$A24,";","#",11))-FIND("#",SUBSTITUTE(Basis!$A24,";","#",10))-1)</f>
        <v>Stuttgart</v>
      </c>
      <c r="N23" t="str">
        <f>LEFT(RIGHT(Basis!$A24,$B23-FIND("#",SUBSTITUTE(Basis!$A24,";","#",11))),FIND("#",SUBSTITUTE(Basis!$A24,";","#",12))-FIND("#",SUBSTITUTE(Basis!$A24,";","#",11))-1)</f>
        <v>XSTU</v>
      </c>
      <c r="O23" t="str">
        <f>LEFT(RIGHT(Basis!$A24,$B23-FIND("#",SUBSTITUTE(Basis!$A24,";","#",12))),FIND("#",SUBSTITUTE(Basis!$A24,";","#",13))-FIND("#",SUBSTITUTE(Basis!$A24,";","#",12))-1)</f>
        <v>4</v>
      </c>
      <c r="P23" t="str">
        <f>LEFT(RIGHT(Basis!$A24,$B23-FIND("#",SUBSTITUTE(Basis!$A24,";","#",13))),FIND("#",SUBSTITUTE(Basis!$A24,";","#",14))-FIND("#",SUBSTITUTE(Basis!$A24,";","#",13))-1)</f>
        <v>2,9</v>
      </c>
      <c r="Q23" t="str">
        <f>LEFT(RIGHT(Basis!$A24,$B23-FIND("#",SUBSTITUTE(Basis!$A24,";","#",14))),FIND("#",SUBSTITUTE(Basis!$A24,";","#",15))-FIND("#",SUBSTITUTE(Basis!$A24,";","#",14))-1)</f>
        <v>5,4</v>
      </c>
      <c r="R23" t="str">
        <f>LEFT(RIGHT(Basis!$A24,$B23-FIND("#",SUBSTITUTE(Basis!$A24,";","#",15))),FIND("#",SUBSTITUTE(Basis!$A24,";","#",16))-FIND("#",SUBSTITUTE(Basis!$A24,";","#",15))-1)</f>
        <v>94,6</v>
      </c>
      <c r="S23" t="str">
        <f>LEFT(RIGHT(Basis!$A24,$B23-FIND("#",SUBSTITUTE(Basis!$A24,";","#",16))),FIND("#",SUBSTITUTE(Basis!$A24,";","#",17))-FIND("#",SUBSTITUTE(Basis!$A24,";","#",16))-1)</f>
        <v>0,3</v>
      </c>
      <c r="T23" t="str">
        <f>LEFT(RIGHT(Basis!$A24,$B23-FIND("#",SUBSTITUTE(Basis!$A24,";","#",17))),FIND("#",SUBSTITUTE(Basis!$A24,";","#",18))-FIND("#",SUBSTITUTE(Basis!$A24,";","#",17))-1)</f>
        <v>Frankfurt</v>
      </c>
      <c r="U23" t="str">
        <f>LEFT(RIGHT(Basis!$A24,$B23-FIND("#",SUBSTITUTE(Basis!$A24,";","#",18))),FIND("#",SUBSTITUTE(Basis!$A24,";","#",19))-FIND("#",SUBSTITUTE(Basis!$A24,";","#",18))-1)</f>
        <v>XFRA</v>
      </c>
      <c r="V23" t="str">
        <f>LEFT(RIGHT(Basis!$A24,$B23-FIND("#",SUBSTITUTE(Basis!$A24,";","#",19))),FIND("#",SUBSTITUTE(Basis!$A24,";","#",20))-FIND("#",SUBSTITUTE(Basis!$A24,";","#",19))-1)</f>
        <v>0,3</v>
      </c>
      <c r="W23" t="str">
        <f>LEFT(RIGHT(Basis!$A24,$B23-FIND("#",SUBSTITUTE(Basis!$A24,";","#",20))),FIND("#",SUBSTITUTE(Basis!$A24,";","#",21))-FIND("#",SUBSTITUTE(Basis!$A24,";","#",20))-1)</f>
        <v>0,1</v>
      </c>
      <c r="X23" t="str">
        <f>LEFT(RIGHT(Basis!$A24,$B23-FIND("#",SUBSTITUTE(Basis!$A24,";","#",21))),FIND("#",SUBSTITUTE(Basis!$A24,";","#",22))-FIND("#",SUBSTITUTE(Basis!$A24,";","#",21))-1)</f>
        <v>46,4</v>
      </c>
      <c r="Y23" t="str">
        <f>LEFT(RIGHT(Basis!$A24,$B23-FIND("#",SUBSTITUTE(Basis!$A24,";","#",22))),FIND("#",SUBSTITUTE(Basis!$A24,";","#",23))-FIND("#",SUBSTITUTE(Basis!$A24,";","#",22))-1)</f>
        <v>53,6</v>
      </c>
      <c r="Z23" t="str">
        <f>LEFT(RIGHT(Basis!$A24,$B23-FIND("#",SUBSTITUTE(Basis!$A24,";","#",23))),FIND("#",SUBSTITUTE(Basis!$A24,";","#",24))-FIND("#",SUBSTITUTE(Basis!$A24,";","#",23))-1)</f>
        <v>14,3</v>
      </c>
      <c r="AA23" t="str">
        <f>LEFT(RIGHT(Basis!$A24,$B23-FIND("#",SUBSTITUTE(Basis!$A24,";","#",24))),FIND("#",SUBSTITUTE(Basis!$A24,";","#",25))-FIND("#",SUBSTITUTE(Basis!$A24,";","#",24))-1)</f>
        <v>Zuerich</v>
      </c>
      <c r="AB23" t="str">
        <f>LEFT(RIGHT(Basis!$A24,$B23-FIND("#",SUBSTITUTE(Basis!$A24,";","#",25))),FIND("#",SUBSTITUTE(Basis!$A24,";","#",26))-FIND("#",SUBSTITUTE(Basis!$A24,";","#",25))-1)</f>
        <v>XSWX</v>
      </c>
      <c r="AC23" t="str">
        <f>LEFT(RIGHT(Basis!$A24,$B23-FIND("#",SUBSTITUTE(Basis!$A24,";","#",26))),FIND("#",SUBSTITUTE(Basis!$A24,";","#",27))-FIND("#",SUBSTITUTE(Basis!$A24,";","#",26))-1)</f>
        <v>0,2</v>
      </c>
      <c r="AD23" t="str">
        <f>LEFT(RIGHT(Basis!$A24,$B23-FIND("#",SUBSTITUTE(Basis!$A24,";","#",27))),FIND("#",SUBSTITUTE(Basis!$A24,";","#",28))-FIND("#",SUBSTITUTE(Basis!$A24,";","#",27))-1)</f>
        <v>0</v>
      </c>
      <c r="AE23" t="str">
        <f>LEFT(RIGHT(Basis!$A24,$B23-FIND("#",SUBSTITUTE(Basis!$A24,";","#",28))),FIND("#",SUBSTITUTE(Basis!$A24,";","#",29))-FIND("#",SUBSTITUTE(Basis!$A24,";","#",28))-1)</f>
        <v>0</v>
      </c>
      <c r="AF23" t="str">
        <f>LEFT(RIGHT(Basis!$A24,$B23-FIND("#",SUBSTITUTE(Basis!$A24,";","#",29))),FIND("#",SUBSTITUTE(Basis!$A24,";","#",30))-FIND("#",SUBSTITUTE(Basis!$A24,";","#",29))-1)</f>
        <v>100</v>
      </c>
      <c r="AG23" t="str">
        <f>LEFT(RIGHT(Basis!$A24,$B23-FIND("#",SUBSTITUTE(Basis!$A24,";","#",30))),FIND("#",SUBSTITUTE(Basis!$A24,";","#",31))-FIND("#",SUBSTITUTE(Basis!$A24,";","#",30))-1)</f>
        <v>100</v>
      </c>
      <c r="AH23" t="str">
        <f>LEFT(RIGHT(Basis!$A24,$B23-FIND("#",SUBSTITUTE(Basis!$A24,";","#",31))),FIND("#",SUBSTITUTE(Basis!$A24,";","#",32))-FIND("#",SUBSTITUTE(Basis!$A24,";","#",31))-1)</f>
        <v>London</v>
      </c>
      <c r="AI23" t="str">
        <f>LEFT(RIGHT(Basis!$A24,$B23-FIND("#",SUBSTITUTE(Basis!$A24,";","#",32))),FIND("#",SUBSTITUTE(Basis!$A24,";","#",33))-FIND("#",SUBSTITUTE(Basis!$A24,";","#",32))-1)</f>
        <v>XLON</v>
      </c>
      <c r="AJ23" t="str">
        <f>LEFT(RIGHT(Basis!$A24,$B23-FIND("#",SUBSTITUTE(Basis!$A24,";","#",33))),FIND("#",SUBSTITUTE(Basis!$A24,";","#",34))-FIND("#",SUBSTITUTE(Basis!$A24,";","#",33))-1)</f>
        <v>0,1</v>
      </c>
      <c r="AK23" t="str">
        <f>LEFT(RIGHT(Basis!$A24,$B23-FIND("#",SUBSTITUTE(Basis!$A24,";","#",34))),FIND("#",SUBSTITUTE(Basis!$A24,";","#",35))-FIND("#",SUBSTITUTE(Basis!$A24,";","#",34))-1)</f>
        <v>0,1</v>
      </c>
      <c r="AL23" t="str">
        <f>LEFT(RIGHT(Basis!$A24,$B23-FIND("#",SUBSTITUTE(Basis!$A24,";","#",35))),FIND("#",SUBSTITUTE(Basis!$A24,";","#",36))-FIND("#",SUBSTITUTE(Basis!$A24,";","#",35))-1)</f>
        <v>9,1</v>
      </c>
      <c r="AM23" t="str">
        <f>LEFT(RIGHT(Basis!$A24,$B23-FIND("#",SUBSTITUTE(Basis!$A24,";","#",36))),FIND("#",SUBSTITUTE(Basis!$A24,";","#",37))-FIND("#",SUBSTITUTE(Basis!$A24,";","#",36))-1)</f>
        <v>90,9</v>
      </c>
      <c r="AN23" t="str">
        <f>RIGHT(Basis!A24,B23-FIND("#",SUBSTITUTE(Basis!$A24,";","#",37)))</f>
        <v>54,5</v>
      </c>
    </row>
    <row r="24" spans="1:40" ht="13.5" customHeight="1" x14ac:dyDescent="0.2">
      <c r="A24">
        <v>22</v>
      </c>
      <c r="B24">
        <f>LEN(Basis!A25)</f>
        <v>205</v>
      </c>
      <c r="C24" t="str">
        <f>LEFT(Basis!A25,FIND(";",Basis!A25)-1)</f>
        <v>Kleinanleger</v>
      </c>
      <c r="D24" t="str">
        <f>LEFT(RIGHT(Basis!$A25,$B24-FIND("#",SUBSTITUTE(Basis!$A25,";","#",1))),FIND("#",SUBSTITUTE(Basis!$A25,";","#",2))-FIND("#",SUBSTITUTE(Basis!$A25,";","#",1))-1)</f>
        <v>Emissionszert.</v>
      </c>
      <c r="E24" t="str">
        <f>LEFT(RIGHT(Basis!$A25,$B24-FIND("#",SUBSTITUTE(Basis!$A25,";","#",2))),FIND("#",SUBSTITUTE(Basis!$A25,";","#",3))-FIND("#",SUBSTITUTE(Basis!$A25,";","#",2))-1)</f>
        <v>Ja</v>
      </c>
      <c r="F24" t="str">
        <f>LEFT(RIGHT(Basis!$A25,$B24-FIND("#",SUBSTITUTE(Basis!$A25,";","#",3))),FIND("#",SUBSTITUTE(Basis!$A25,";","#",4))-FIND("#",SUBSTITUTE(Basis!$A25,";","#",3))-1)</f>
        <v>----</v>
      </c>
      <c r="G24" t="str">
        <f>LEFT(RIGHT(Basis!$A25,$B24-FIND("#",SUBSTITUTE(Basis!$A25,";","#",4))),FIND("#",SUBSTITUTE(Basis!$A25,";","#",5))-FIND("#",SUBSTITUTE(Basis!$A25,";","#",4))-1)</f>
        <v>----</v>
      </c>
      <c r="H24" t="str">
        <f>LEFT(RIGHT(Basis!$A25,$B24-FIND("#",SUBSTITUTE(Basis!$A25,";","#",5))),FIND("#",SUBSTITUTE(Basis!$A25,";","#",6))-FIND("#",SUBSTITUTE(Basis!$A25,";","#",5))-1)</f>
        <v>----</v>
      </c>
      <c r="I24" t="str">
        <f>LEFT(RIGHT(Basis!$A25,$B24-FIND("#",SUBSTITUTE(Basis!$A25,";","#",6))),FIND("#",SUBSTITUTE(Basis!$A25,";","#",7))-FIND("#",SUBSTITUTE(Basis!$A25,";","#",6))-1)</f>
        <v>----</v>
      </c>
      <c r="J24" t="str">
        <f>LEFT(RIGHT(Basis!$A25,$B24-FIND("#",SUBSTITUTE(Basis!$A25,";","#",7))),FIND("#",SUBSTITUTE(Basis!$A25,";","#",8))-FIND("#",SUBSTITUTE(Basis!$A25,";","#",7))-1)</f>
        <v>----</v>
      </c>
      <c r="K24" t="str">
        <f>LEFT(RIGHT(Basis!$A25,$B24-FIND("#",SUBSTITUTE(Basis!$A25,";","#",8))),FIND("#",SUBSTITUTE(Basis!$A25,";","#",9))-FIND("#",SUBSTITUTE(Basis!$A25,";","#",8))-1)</f>
        <v>----</v>
      </c>
      <c r="L24" t="str">
        <f>LEFT(RIGHT(Basis!$A25,$B24-FIND("#",SUBSTITUTE(Basis!$A25,";","#",9))),FIND("#",SUBSTITUTE(Basis!$A25,";","#",10))-FIND("#",SUBSTITUTE(Basis!$A25,";","#",9))-1)</f>
        <v>----</v>
      </c>
      <c r="M24" t="str">
        <f>LEFT(RIGHT(Basis!$A25,$B24-FIND("#",SUBSTITUTE(Basis!$A25,";","#",10))),FIND("#",SUBSTITUTE(Basis!$A25,";","#",11))-FIND("#",SUBSTITUTE(Basis!$A25,";","#",10))-1)</f>
        <v>----</v>
      </c>
      <c r="N24" t="str">
        <f>LEFT(RIGHT(Basis!$A25,$B24-FIND("#",SUBSTITUTE(Basis!$A25,";","#",11))),FIND("#",SUBSTITUTE(Basis!$A25,";","#",12))-FIND("#",SUBSTITUTE(Basis!$A25,";","#",11))-1)</f>
        <v>----</v>
      </c>
      <c r="O24" t="str">
        <f>LEFT(RIGHT(Basis!$A25,$B24-FIND("#",SUBSTITUTE(Basis!$A25,";","#",12))),FIND("#",SUBSTITUTE(Basis!$A25,";","#",13))-FIND("#",SUBSTITUTE(Basis!$A25,";","#",12))-1)</f>
        <v>----</v>
      </c>
      <c r="P24" t="str">
        <f>LEFT(RIGHT(Basis!$A25,$B24-FIND("#",SUBSTITUTE(Basis!$A25,";","#",13))),FIND("#",SUBSTITUTE(Basis!$A25,";","#",14))-FIND("#",SUBSTITUTE(Basis!$A25,";","#",13))-1)</f>
        <v>----</v>
      </c>
      <c r="Q24" t="str">
        <f>LEFT(RIGHT(Basis!$A25,$B24-FIND("#",SUBSTITUTE(Basis!$A25,";","#",14))),FIND("#",SUBSTITUTE(Basis!$A25,";","#",15))-FIND("#",SUBSTITUTE(Basis!$A25,";","#",14))-1)</f>
        <v>----</v>
      </c>
      <c r="R24" t="str">
        <f>LEFT(RIGHT(Basis!$A25,$B24-FIND("#",SUBSTITUTE(Basis!$A25,";","#",15))),FIND("#",SUBSTITUTE(Basis!$A25,";","#",16))-FIND("#",SUBSTITUTE(Basis!$A25,";","#",15))-1)</f>
        <v>----</v>
      </c>
      <c r="S24" t="str">
        <f>LEFT(RIGHT(Basis!$A25,$B24-FIND("#",SUBSTITUTE(Basis!$A25,";","#",16))),FIND("#",SUBSTITUTE(Basis!$A25,";","#",17))-FIND("#",SUBSTITUTE(Basis!$A25,";","#",16))-1)</f>
        <v>----</v>
      </c>
      <c r="T24" t="str">
        <f>LEFT(RIGHT(Basis!$A25,$B24-FIND("#",SUBSTITUTE(Basis!$A25,";","#",17))),FIND("#",SUBSTITUTE(Basis!$A25,";","#",18))-FIND("#",SUBSTITUTE(Basis!$A25,";","#",17))-1)</f>
        <v>----</v>
      </c>
      <c r="U24" t="str">
        <f>LEFT(RIGHT(Basis!$A25,$B24-FIND("#",SUBSTITUTE(Basis!$A25,";","#",18))),FIND("#",SUBSTITUTE(Basis!$A25,";","#",19))-FIND("#",SUBSTITUTE(Basis!$A25,";","#",18))-1)</f>
        <v>----</v>
      </c>
      <c r="V24" t="str">
        <f>LEFT(RIGHT(Basis!$A25,$B24-FIND("#",SUBSTITUTE(Basis!$A25,";","#",19))),FIND("#",SUBSTITUTE(Basis!$A25,";","#",20))-FIND("#",SUBSTITUTE(Basis!$A25,";","#",19))-1)</f>
        <v>----</v>
      </c>
      <c r="W24" t="str">
        <f>LEFT(RIGHT(Basis!$A25,$B24-FIND("#",SUBSTITUTE(Basis!$A25,";","#",20))),FIND("#",SUBSTITUTE(Basis!$A25,";","#",21))-FIND("#",SUBSTITUTE(Basis!$A25,";","#",20))-1)</f>
        <v>----</v>
      </c>
      <c r="X24" t="str">
        <f>LEFT(RIGHT(Basis!$A25,$B24-FIND("#",SUBSTITUTE(Basis!$A25,";","#",21))),FIND("#",SUBSTITUTE(Basis!$A25,";","#",22))-FIND("#",SUBSTITUTE(Basis!$A25,";","#",21))-1)</f>
        <v>----</v>
      </c>
      <c r="Y24" t="str">
        <f>LEFT(RIGHT(Basis!$A25,$B24-FIND("#",SUBSTITUTE(Basis!$A25,";","#",22))),FIND("#",SUBSTITUTE(Basis!$A25,";","#",23))-FIND("#",SUBSTITUTE(Basis!$A25,";","#",22))-1)</f>
        <v>----</v>
      </c>
      <c r="Z24" t="str">
        <f>LEFT(RIGHT(Basis!$A25,$B24-FIND("#",SUBSTITUTE(Basis!$A25,";","#",23))),FIND("#",SUBSTITUTE(Basis!$A25,";","#",24))-FIND("#",SUBSTITUTE(Basis!$A25,";","#",23))-1)</f>
        <v>----</v>
      </c>
      <c r="AA24" t="str">
        <f>LEFT(RIGHT(Basis!$A25,$B24-FIND("#",SUBSTITUTE(Basis!$A25,";","#",24))),FIND("#",SUBSTITUTE(Basis!$A25,";","#",25))-FIND("#",SUBSTITUTE(Basis!$A25,";","#",24))-1)</f>
        <v>----</v>
      </c>
      <c r="AB24" t="str">
        <f>LEFT(RIGHT(Basis!$A25,$B24-FIND("#",SUBSTITUTE(Basis!$A25,";","#",25))),FIND("#",SUBSTITUTE(Basis!$A25,";","#",26))-FIND("#",SUBSTITUTE(Basis!$A25,";","#",25))-1)</f>
        <v>----</v>
      </c>
      <c r="AC24" t="str">
        <f>LEFT(RIGHT(Basis!$A25,$B24-FIND("#",SUBSTITUTE(Basis!$A25,";","#",26))),FIND("#",SUBSTITUTE(Basis!$A25,";","#",27))-FIND("#",SUBSTITUTE(Basis!$A25,";","#",26))-1)</f>
        <v>----</v>
      </c>
      <c r="AD24" t="str">
        <f>LEFT(RIGHT(Basis!$A25,$B24-FIND("#",SUBSTITUTE(Basis!$A25,";","#",27))),FIND("#",SUBSTITUTE(Basis!$A25,";","#",28))-FIND("#",SUBSTITUTE(Basis!$A25,";","#",27))-1)</f>
        <v>----</v>
      </c>
      <c r="AE24" t="str">
        <f>LEFT(RIGHT(Basis!$A25,$B24-FIND("#",SUBSTITUTE(Basis!$A25,";","#",28))),FIND("#",SUBSTITUTE(Basis!$A25,";","#",29))-FIND("#",SUBSTITUTE(Basis!$A25,";","#",28))-1)</f>
        <v>----</v>
      </c>
      <c r="AF24" t="str">
        <f>LEFT(RIGHT(Basis!$A25,$B24-FIND("#",SUBSTITUTE(Basis!$A25,";","#",29))),FIND("#",SUBSTITUTE(Basis!$A25,";","#",30))-FIND("#",SUBSTITUTE(Basis!$A25,";","#",29))-1)</f>
        <v>----</v>
      </c>
      <c r="AG24" t="str">
        <f>LEFT(RIGHT(Basis!$A25,$B24-FIND("#",SUBSTITUTE(Basis!$A25,";","#",30))),FIND("#",SUBSTITUTE(Basis!$A25,";","#",31))-FIND("#",SUBSTITUTE(Basis!$A25,";","#",30))-1)</f>
        <v>----</v>
      </c>
      <c r="AH24" t="str">
        <f>LEFT(RIGHT(Basis!$A25,$B24-FIND("#",SUBSTITUTE(Basis!$A25,";","#",31))),FIND("#",SUBSTITUTE(Basis!$A25,";","#",32))-FIND("#",SUBSTITUTE(Basis!$A25,";","#",31))-1)</f>
        <v>----</v>
      </c>
      <c r="AI24" t="str">
        <f>LEFT(RIGHT(Basis!$A25,$B24-FIND("#",SUBSTITUTE(Basis!$A25,";","#",32))),FIND("#",SUBSTITUTE(Basis!$A25,";","#",33))-FIND("#",SUBSTITUTE(Basis!$A25,";","#",32))-1)</f>
        <v>----</v>
      </c>
      <c r="AJ24" t="str">
        <f>LEFT(RIGHT(Basis!$A25,$B24-FIND("#",SUBSTITUTE(Basis!$A25,";","#",33))),FIND("#",SUBSTITUTE(Basis!$A25,";","#",34))-FIND("#",SUBSTITUTE(Basis!$A25,";","#",33))-1)</f>
        <v>----</v>
      </c>
      <c r="AK24" t="str">
        <f>LEFT(RIGHT(Basis!$A25,$B24-FIND("#",SUBSTITUTE(Basis!$A25,";","#",34))),FIND("#",SUBSTITUTE(Basis!$A25,";","#",35))-FIND("#",SUBSTITUTE(Basis!$A25,";","#",34))-1)</f>
        <v>----</v>
      </c>
      <c r="AL24" t="str">
        <f>LEFT(RIGHT(Basis!$A25,$B24-FIND("#",SUBSTITUTE(Basis!$A25,";","#",35))),FIND("#",SUBSTITUTE(Basis!$A25,";","#",36))-FIND("#",SUBSTITUTE(Basis!$A25,";","#",35))-1)</f>
        <v>----</v>
      </c>
      <c r="AM24" t="str">
        <f>LEFT(RIGHT(Basis!$A25,$B24-FIND("#",SUBSTITUTE(Basis!$A25,";","#",36))),FIND("#",SUBSTITUTE(Basis!$A25,";","#",37))-FIND("#",SUBSTITUTE(Basis!$A25,";","#",36))-1)</f>
        <v>----</v>
      </c>
      <c r="AN24" t="str">
        <f>RIGHT(Basis!A25,B24-FIND("#",SUBSTITUTE(Basis!$A25,";","#",37)))</f>
        <v>----</v>
      </c>
    </row>
    <row r="25" spans="1:40" ht="13.5" customHeight="1" x14ac:dyDescent="0.2">
      <c r="A25">
        <v>23</v>
      </c>
      <c r="B25">
        <f>LEN(Basis!A26)</f>
        <v>220</v>
      </c>
      <c r="C25" t="str">
        <f>LEFT(Basis!A26,FIND(";",Basis!A26)-1)</f>
        <v>Kleinanleger</v>
      </c>
      <c r="D25" t="str">
        <f>LEFT(RIGHT(Basis!$A26,$B25-FIND("#",SUBSTITUTE(Basis!$A26,";","#",1))),FIND("#",SUBSTITUTE(Basis!$A26,";","#",2))-FIND("#",SUBSTITUTE(Basis!$A26,";","#",1))-1)</f>
        <v>sonst. Instrumente</v>
      </c>
      <c r="E25" t="str">
        <f>LEFT(RIGHT(Basis!$A26,$B25-FIND("#",SUBSTITUTE(Basis!$A26,";","#",2))),FIND("#",SUBSTITUTE(Basis!$A26,";","#",3))-FIND("#",SUBSTITUTE(Basis!$A26,";","#",2))-1)</f>
        <v>Nein</v>
      </c>
      <c r="F25" t="str">
        <f>LEFT(RIGHT(Basis!$A26,$B25-FIND("#",SUBSTITUTE(Basis!$A26,";","#",3))),FIND("#",SUBSTITUTE(Basis!$A26,";","#",4))-FIND("#",SUBSTITUTE(Basis!$A26,";","#",3))-1)</f>
        <v>Frankfurt</v>
      </c>
      <c r="G25" t="str">
        <f>LEFT(RIGHT(Basis!$A26,$B25-FIND("#",SUBSTITUTE(Basis!$A26,";","#",4))),FIND("#",SUBSTITUTE(Basis!$A26,";","#",5))-FIND("#",SUBSTITUTE(Basis!$A26,";","#",4))-1)</f>
        <v>XFRA</v>
      </c>
      <c r="H25" t="str">
        <f>LEFT(RIGHT(Basis!$A26,$B25-FIND("#",SUBSTITUTE(Basis!$A26,";","#",5))),FIND("#",SUBSTITUTE(Basis!$A26,";","#",6))-FIND("#",SUBSTITUTE(Basis!$A26,";","#",5))-1)</f>
        <v>29,3</v>
      </c>
      <c r="I25" t="str">
        <f>LEFT(RIGHT(Basis!$A26,$B25-FIND("#",SUBSTITUTE(Basis!$A26,";","#",6))),FIND("#",SUBSTITUTE(Basis!$A26,";","#",7))-FIND("#",SUBSTITUTE(Basis!$A26,";","#",6))-1)</f>
        <v>54,9</v>
      </c>
      <c r="J25" t="str">
        <f>LEFT(RIGHT(Basis!$A26,$B25-FIND("#",SUBSTITUTE(Basis!$A26,";","#",7))),FIND("#",SUBSTITUTE(Basis!$A26,";","#",8))-FIND("#",SUBSTITUTE(Basis!$A26,";","#",7))-1)</f>
        <v>3,3</v>
      </c>
      <c r="K25" t="str">
        <f>LEFT(RIGHT(Basis!$A26,$B25-FIND("#",SUBSTITUTE(Basis!$A26,";","#",8))),FIND("#",SUBSTITUTE(Basis!$A26,";","#",9))-FIND("#",SUBSTITUTE(Basis!$A26,";","#",8))-1)</f>
        <v>96,7</v>
      </c>
      <c r="L25" t="str">
        <f>LEFT(RIGHT(Basis!$A26,$B25-FIND("#",SUBSTITUTE(Basis!$A26,";","#",9))),FIND("#",SUBSTITUTE(Basis!$A26,";","#",10))-FIND("#",SUBSTITUTE(Basis!$A26,";","#",9))-1)</f>
        <v>9,2</v>
      </c>
      <c r="M25" t="str">
        <f>LEFT(RIGHT(Basis!$A26,$B25-FIND("#",SUBSTITUTE(Basis!$A26,";","#",10))),FIND("#",SUBSTITUTE(Basis!$A26,";","#",11))-FIND("#",SUBSTITUTE(Basis!$A26,";","#",10))-1)</f>
        <v>Stuttgart</v>
      </c>
      <c r="N25" t="str">
        <f>LEFT(RIGHT(Basis!$A26,$B25-FIND("#",SUBSTITUTE(Basis!$A26,";","#",11))),FIND("#",SUBSTITUTE(Basis!$A26,";","#",12))-FIND("#",SUBSTITUTE(Basis!$A26,";","#",11))-1)</f>
        <v>XSTU</v>
      </c>
      <c r="O25" t="str">
        <f>LEFT(RIGHT(Basis!$A26,$B25-FIND("#",SUBSTITUTE(Basis!$A26,";","#",12))),FIND("#",SUBSTITUTE(Basis!$A26,";","#",13))-FIND("#",SUBSTITUTE(Basis!$A26,";","#",12))-1)</f>
        <v>29,3</v>
      </c>
      <c r="P25" t="str">
        <f>LEFT(RIGHT(Basis!$A26,$B25-FIND("#",SUBSTITUTE(Basis!$A26,";","#",13))),FIND("#",SUBSTITUTE(Basis!$A26,";","#",14))-FIND("#",SUBSTITUTE(Basis!$A26,";","#",13))-1)</f>
        <v>18,5</v>
      </c>
      <c r="Q25" t="str">
        <f>LEFT(RIGHT(Basis!$A26,$B25-FIND("#",SUBSTITUTE(Basis!$A26,";","#",14))),FIND("#",SUBSTITUTE(Basis!$A26,";","#",15))-FIND("#",SUBSTITUTE(Basis!$A26,";","#",14))-1)</f>
        <v>36,2</v>
      </c>
      <c r="R25" t="str">
        <f>LEFT(RIGHT(Basis!$A26,$B25-FIND("#",SUBSTITUTE(Basis!$A26,";","#",15))),FIND("#",SUBSTITUTE(Basis!$A26,";","#",16))-FIND("#",SUBSTITUTE(Basis!$A26,";","#",15))-1)</f>
        <v>63,8</v>
      </c>
      <c r="S25" t="str">
        <f>LEFT(RIGHT(Basis!$A26,$B25-FIND("#",SUBSTITUTE(Basis!$A26,";","#",16))),FIND("#",SUBSTITUTE(Basis!$A26,";","#",17))-FIND("#",SUBSTITUTE(Basis!$A26,";","#",16))-1)</f>
        <v>90,6</v>
      </c>
      <c r="T25" t="str">
        <f>LEFT(RIGHT(Basis!$A26,$B25-FIND("#",SUBSTITUTE(Basis!$A26,";","#",17))),FIND("#",SUBSTITUTE(Basis!$A26,";","#",18))-FIND("#",SUBSTITUTE(Basis!$A26,";","#",17))-1)</f>
        <v>Xetra</v>
      </c>
      <c r="U25" t="str">
        <f>LEFT(RIGHT(Basis!$A26,$B25-FIND("#",SUBSTITUTE(Basis!$A26,";","#",18))),FIND("#",SUBSTITUTE(Basis!$A26,";","#",19))-FIND("#",SUBSTITUTE(Basis!$A26,";","#",18))-1)</f>
        <v>XETR</v>
      </c>
      <c r="V25" t="str">
        <f>LEFT(RIGHT(Basis!$A26,$B25-FIND("#",SUBSTITUTE(Basis!$A26,";","#",19))),FIND("#",SUBSTITUTE(Basis!$A26,";","#",20))-FIND("#",SUBSTITUTE(Basis!$A26,";","#",19))-1)</f>
        <v>19,5</v>
      </c>
      <c r="W25" t="str">
        <f>LEFT(RIGHT(Basis!$A26,$B25-FIND("#",SUBSTITUTE(Basis!$A26,";","#",20))),FIND("#",SUBSTITUTE(Basis!$A26,";","#",21))-FIND("#",SUBSTITUTE(Basis!$A26,";","#",20))-1)</f>
        <v>17,2</v>
      </c>
      <c r="X25" t="str">
        <f>LEFT(RIGHT(Basis!$A26,$B25-FIND("#",SUBSTITUTE(Basis!$A26,";","#",21))),FIND("#",SUBSTITUTE(Basis!$A26,";","#",22))-FIND("#",SUBSTITUTE(Basis!$A26,";","#",21))-1)</f>
        <v>3</v>
      </c>
      <c r="Y25" t="str">
        <f>LEFT(RIGHT(Basis!$A26,$B25-FIND("#",SUBSTITUTE(Basis!$A26,";","#",22))),FIND("#",SUBSTITUTE(Basis!$A26,";","#",23))-FIND("#",SUBSTITUTE(Basis!$A26,";","#",22))-1)</f>
        <v>97</v>
      </c>
      <c r="Z25" t="str">
        <f>LEFT(RIGHT(Basis!$A26,$B25-FIND("#",SUBSTITUTE(Basis!$A26,";","#",23))),FIND("#",SUBSTITUTE(Basis!$A26,";","#",24))-FIND("#",SUBSTITUTE(Basis!$A26,";","#",23))-1)</f>
        <v>6,4</v>
      </c>
      <c r="AA25" t="str">
        <f>LEFT(RIGHT(Basis!$A26,$B25-FIND("#",SUBSTITUTE(Basis!$A26,";","#",24))),FIND("#",SUBSTITUTE(Basis!$A26,";","#",25))-FIND("#",SUBSTITUTE(Basis!$A26,";","#",24))-1)</f>
        <v>Zuerich</v>
      </c>
      <c r="AB25" t="str">
        <f>LEFT(RIGHT(Basis!$A26,$B25-FIND("#",SUBSTITUTE(Basis!$A26,";","#",25))),FIND("#",SUBSTITUTE(Basis!$A26,";","#",26))-FIND("#",SUBSTITUTE(Basis!$A26,";","#",25))-1)</f>
        <v>XSWX</v>
      </c>
      <c r="AC25" t="str">
        <f>LEFT(RIGHT(Basis!$A26,$B25-FIND("#",SUBSTITUTE(Basis!$A26,";","#",26))),FIND("#",SUBSTITUTE(Basis!$A26,";","#",27))-FIND("#",SUBSTITUTE(Basis!$A26,";","#",26))-1)</f>
        <v>8,6</v>
      </c>
      <c r="AD25" t="str">
        <f>LEFT(RIGHT(Basis!$A26,$B25-FIND("#",SUBSTITUTE(Basis!$A26,";","#",27))),FIND("#",SUBSTITUTE(Basis!$A26,";","#",28))-FIND("#",SUBSTITUTE(Basis!$A26,";","#",27))-1)</f>
        <v>0,9</v>
      </c>
      <c r="AE25" t="str">
        <f>LEFT(RIGHT(Basis!$A26,$B25-FIND("#",SUBSTITUTE(Basis!$A26,";","#",28))),FIND("#",SUBSTITUTE(Basis!$A26,";","#",29))-FIND("#",SUBSTITUTE(Basis!$A26,";","#",28))-1)</f>
        <v>15,4</v>
      </c>
      <c r="AF25" t="str">
        <f>LEFT(RIGHT(Basis!$A26,$B25-FIND("#",SUBSTITUTE(Basis!$A26,";","#",29))),FIND("#",SUBSTITUTE(Basis!$A26,";","#",30))-FIND("#",SUBSTITUTE(Basis!$A26,";","#",29))-1)</f>
        <v>84,6</v>
      </c>
      <c r="AG25" t="str">
        <f>LEFT(RIGHT(Basis!$A26,$B25-FIND("#",SUBSTITUTE(Basis!$A26,";","#",30))),FIND("#",SUBSTITUTE(Basis!$A26,";","#",31))-FIND("#",SUBSTITUTE(Basis!$A26,";","#",30))-1)</f>
        <v>46,2</v>
      </c>
      <c r="AH25" t="str">
        <f>LEFT(RIGHT(Basis!$A26,$B25-FIND("#",SUBSTITUTE(Basis!$A26,";","#",31))),FIND("#",SUBSTITUTE(Basis!$A26,";","#",32))-FIND("#",SUBSTITUTE(Basis!$A26,";","#",31))-1)</f>
        <v>Duesseldorf</v>
      </c>
      <c r="AI25" t="str">
        <f>LEFT(RIGHT(Basis!$A26,$B25-FIND("#",SUBSTITUTE(Basis!$A26,";","#",32))),FIND("#",SUBSTITUTE(Basis!$A26,";","#",33))-FIND("#",SUBSTITUTE(Basis!$A26,";","#",32))-1)</f>
        <v>XDUS</v>
      </c>
      <c r="AJ25" t="str">
        <f>LEFT(RIGHT(Basis!$A26,$B25-FIND("#",SUBSTITUTE(Basis!$A26,";","#",33))),FIND("#",SUBSTITUTE(Basis!$A26,";","#",34))-FIND("#",SUBSTITUTE(Basis!$A26,";","#",33))-1)</f>
        <v>5,5</v>
      </c>
      <c r="AK25" t="str">
        <f>LEFT(RIGHT(Basis!$A26,$B25-FIND("#",SUBSTITUTE(Basis!$A26,";","#",34))),FIND("#",SUBSTITUTE(Basis!$A26,";","#",35))-FIND("#",SUBSTITUTE(Basis!$A26,";","#",34))-1)</f>
        <v>4,4</v>
      </c>
      <c r="AL25" t="str">
        <f>LEFT(RIGHT(Basis!$A26,$B25-FIND("#",SUBSTITUTE(Basis!$A26,";","#",35))),FIND("#",SUBSTITUTE(Basis!$A26,";","#",36))-FIND("#",SUBSTITUTE(Basis!$A26,";","#",35))-1)</f>
        <v>18,3</v>
      </c>
      <c r="AM25" t="str">
        <f>LEFT(RIGHT(Basis!$A26,$B25-FIND("#",SUBSTITUTE(Basis!$A26,";","#",36))),FIND("#",SUBSTITUTE(Basis!$A26,";","#",37))-FIND("#",SUBSTITUTE(Basis!$A26,";","#",36))-1)</f>
        <v>81,7</v>
      </c>
      <c r="AN25" t="str">
        <f>RIGHT(Basis!A26,B25-FIND("#",SUBSTITUTE(Basis!$A26,";","#",37)))</f>
        <v>36,7</v>
      </c>
    </row>
    <row r="26" spans="1:40" ht="13.5" customHeight="1" x14ac:dyDescent="0.2">
      <c r="A26">
        <v>24</v>
      </c>
      <c r="B26">
        <f>LEN(Basis!A27)</f>
        <v>203</v>
      </c>
      <c r="C26" t="str">
        <f>LEFT(Basis!A27,FIND(";",Basis!A27)-1)</f>
        <v>prof. Kunde</v>
      </c>
      <c r="D26" t="str">
        <f>LEFT(RIGHT(Basis!$A27,$B26-FIND("#",SUBSTITUTE(Basis!$A27,";","#",1))),FIND("#",SUBSTITUTE(Basis!$A27,";","#",2))-FIND("#",SUBSTITUTE(Basis!$A27,";","#",1))-1)</f>
        <v>Eigenk. - Li. 5 u. 6</v>
      </c>
      <c r="E26" t="str">
        <f>LEFT(RIGHT(Basis!$A27,$B26-FIND("#",SUBSTITUTE(Basis!$A27,";","#",2))),FIND("#",SUBSTITUTE(Basis!$A27,";","#",3))-FIND("#",SUBSTITUTE(Basis!$A27,";","#",2))-1)</f>
        <v>Nein</v>
      </c>
      <c r="F26" t="str">
        <f>LEFT(RIGHT(Basis!$A27,$B26-FIND("#",SUBSTITUTE(Basis!$A27,";","#",3))),FIND("#",SUBSTITUTE(Basis!$A27,";","#",4))-FIND("#",SUBSTITUTE(Basis!$A27,";","#",3))-1)</f>
        <v>Xetra</v>
      </c>
      <c r="G26" t="str">
        <f>LEFT(RIGHT(Basis!$A27,$B26-FIND("#",SUBSTITUTE(Basis!$A27,";","#",4))),FIND("#",SUBSTITUTE(Basis!$A27,";","#",5))-FIND("#",SUBSTITUTE(Basis!$A27,";","#",4))-1)</f>
        <v>XETR</v>
      </c>
      <c r="H26" t="str">
        <f>LEFT(RIGHT(Basis!$A27,$B26-FIND("#",SUBSTITUTE(Basis!$A27,";","#",5))),FIND("#",SUBSTITUTE(Basis!$A27,";","#",6))-FIND("#",SUBSTITUTE(Basis!$A27,";","#",5))-1)</f>
        <v>87</v>
      </c>
      <c r="I26" t="str">
        <f>LEFT(RIGHT(Basis!$A27,$B26-FIND("#",SUBSTITUTE(Basis!$A27,";","#",6))),FIND("#",SUBSTITUTE(Basis!$A27,";","#",7))-FIND("#",SUBSTITUTE(Basis!$A27,";","#",6))-1)</f>
        <v>64,9</v>
      </c>
      <c r="J26" t="str">
        <f>LEFT(RIGHT(Basis!$A27,$B26-FIND("#",SUBSTITUTE(Basis!$A27,";","#",7))),FIND("#",SUBSTITUTE(Basis!$A27,";","#",8))-FIND("#",SUBSTITUTE(Basis!$A27,";","#",7))-1)</f>
        <v>5,1</v>
      </c>
      <c r="K26" t="str">
        <f>LEFT(RIGHT(Basis!$A27,$B26-FIND("#",SUBSTITUTE(Basis!$A27,";","#",8))),FIND("#",SUBSTITUTE(Basis!$A27,";","#",9))-FIND("#",SUBSTITUTE(Basis!$A27,";","#",8))-1)</f>
        <v>94,9</v>
      </c>
      <c r="L26" t="str">
        <f>LEFT(RIGHT(Basis!$A27,$B26-FIND("#",SUBSTITUTE(Basis!$A27,";","#",9))),FIND("#",SUBSTITUTE(Basis!$A27,";","#",10))-FIND("#",SUBSTITUTE(Basis!$A27,";","#",9))-1)</f>
        <v>2,5</v>
      </c>
      <c r="M26" t="str">
        <f>LEFT(RIGHT(Basis!$A27,$B26-FIND("#",SUBSTITUTE(Basis!$A27,";","#",10))),FIND("#",SUBSTITUTE(Basis!$A27,";","#",11))-FIND("#",SUBSTITUTE(Basis!$A27,";","#",10))-1)</f>
        <v>Frankfurt</v>
      </c>
      <c r="N26" t="str">
        <f>LEFT(RIGHT(Basis!$A27,$B26-FIND("#",SUBSTITUTE(Basis!$A27,";","#",11))),FIND("#",SUBSTITUTE(Basis!$A27,";","#",12))-FIND("#",SUBSTITUTE(Basis!$A27,";","#",11))-1)</f>
        <v>XFRA</v>
      </c>
      <c r="O26" t="str">
        <f>LEFT(RIGHT(Basis!$A27,$B26-FIND("#",SUBSTITUTE(Basis!$A27,";","#",12))),FIND("#",SUBSTITUTE(Basis!$A27,";","#",13))-FIND("#",SUBSTITUTE(Basis!$A27,";","#",12))-1)</f>
        <v>9,3</v>
      </c>
      <c r="P26" t="str">
        <f>LEFT(RIGHT(Basis!$A27,$B26-FIND("#",SUBSTITUTE(Basis!$A27,";","#",13))),FIND("#",SUBSTITUTE(Basis!$A27,";","#",14))-FIND("#",SUBSTITUTE(Basis!$A27,";","#",13))-1)</f>
        <v>27,1</v>
      </c>
      <c r="Q26" t="str">
        <f>LEFT(RIGHT(Basis!$A27,$B26-FIND("#",SUBSTITUTE(Basis!$A27,";","#",14))),FIND("#",SUBSTITUTE(Basis!$A27,";","#",15))-FIND("#",SUBSTITUTE(Basis!$A27,";","#",14))-1)</f>
        <v>3</v>
      </c>
      <c r="R26" t="str">
        <f>LEFT(RIGHT(Basis!$A27,$B26-FIND("#",SUBSTITUTE(Basis!$A27,";","#",15))),FIND("#",SUBSTITUTE(Basis!$A27,";","#",16))-FIND("#",SUBSTITUTE(Basis!$A27,";","#",15))-1)</f>
        <v>97</v>
      </c>
      <c r="S26" t="str">
        <f>LEFT(RIGHT(Basis!$A27,$B26-FIND("#",SUBSTITUTE(Basis!$A27,";","#",16))),FIND("#",SUBSTITUTE(Basis!$A27,";","#",17))-FIND("#",SUBSTITUTE(Basis!$A27,";","#",16))-1)</f>
        <v>1,3</v>
      </c>
      <c r="T26" t="str">
        <f>LEFT(RIGHT(Basis!$A27,$B26-FIND("#",SUBSTITUTE(Basis!$A27,";","#",17))),FIND("#",SUBSTITUTE(Basis!$A27,";","#",18))-FIND("#",SUBSTITUTE(Basis!$A27,";","#",17))-1)</f>
        <v>Duesseldorf</v>
      </c>
      <c r="U26" t="str">
        <f>LEFT(RIGHT(Basis!$A27,$B26-FIND("#",SUBSTITUTE(Basis!$A27,";","#",18))),FIND("#",SUBSTITUTE(Basis!$A27,";","#",19))-FIND("#",SUBSTITUTE(Basis!$A27,";","#",18))-1)</f>
        <v>XDUS</v>
      </c>
      <c r="V26" t="str">
        <f>LEFT(RIGHT(Basis!$A27,$B26-FIND("#",SUBSTITUTE(Basis!$A27,";","#",19))),FIND("#",SUBSTITUTE(Basis!$A27,";","#",20))-FIND("#",SUBSTITUTE(Basis!$A27,";","#",19))-1)</f>
        <v>0,9</v>
      </c>
      <c r="W26" t="str">
        <f>LEFT(RIGHT(Basis!$A27,$B26-FIND("#",SUBSTITUTE(Basis!$A27,";","#",20))),FIND("#",SUBSTITUTE(Basis!$A27,";","#",21))-FIND("#",SUBSTITUTE(Basis!$A27,";","#",20))-1)</f>
        <v>5,2</v>
      </c>
      <c r="X26" t="str">
        <f>LEFT(RIGHT(Basis!$A27,$B26-FIND("#",SUBSTITUTE(Basis!$A27,";","#",21))),FIND("#",SUBSTITUTE(Basis!$A27,";","#",22))-FIND("#",SUBSTITUTE(Basis!$A27,";","#",21))-1)</f>
        <v>2,2</v>
      </c>
      <c r="Y26" t="str">
        <f>LEFT(RIGHT(Basis!$A27,$B26-FIND("#",SUBSTITUTE(Basis!$A27,";","#",22))),FIND("#",SUBSTITUTE(Basis!$A27,";","#",23))-FIND("#",SUBSTITUTE(Basis!$A27,";","#",22))-1)</f>
        <v>97,8</v>
      </c>
      <c r="Z26" t="str">
        <f>LEFT(RIGHT(Basis!$A27,$B26-FIND("#",SUBSTITUTE(Basis!$A27,";","#",23))),FIND("#",SUBSTITUTE(Basis!$A27,";","#",24))-FIND("#",SUBSTITUTE(Basis!$A27,";","#",23))-1)</f>
        <v>0</v>
      </c>
      <c r="AA26" t="str">
        <f>LEFT(RIGHT(Basis!$A27,$B26-FIND("#",SUBSTITUTE(Basis!$A27,";","#",24))),FIND("#",SUBSTITUTE(Basis!$A27,";","#",25))-FIND("#",SUBSTITUTE(Basis!$A27,";","#",24))-1)</f>
        <v>London</v>
      </c>
      <c r="AB26" t="str">
        <f>LEFT(RIGHT(Basis!$A27,$B26-FIND("#",SUBSTITUTE(Basis!$A27,";","#",25))),FIND("#",SUBSTITUTE(Basis!$A27,";","#",26))-FIND("#",SUBSTITUTE(Basis!$A27,";","#",25))-1)</f>
        <v>XLON</v>
      </c>
      <c r="AC26" t="str">
        <f>LEFT(RIGHT(Basis!$A27,$B26-FIND("#",SUBSTITUTE(Basis!$A27,";","#",26))),FIND("#",SUBSTITUTE(Basis!$A27,";","#",27))-FIND("#",SUBSTITUTE(Basis!$A27,";","#",26))-1)</f>
        <v>0,8</v>
      </c>
      <c r="AD26" t="str">
        <f>LEFT(RIGHT(Basis!$A27,$B26-FIND("#",SUBSTITUTE(Basis!$A27,";","#",27))),FIND("#",SUBSTITUTE(Basis!$A27,";","#",28))-FIND("#",SUBSTITUTE(Basis!$A27,";","#",27))-1)</f>
        <v>1,8</v>
      </c>
      <c r="AE26" t="str">
        <f>LEFT(RIGHT(Basis!$A27,$B26-FIND("#",SUBSTITUTE(Basis!$A27,";","#",28))),FIND("#",SUBSTITUTE(Basis!$A27,";","#",29))-FIND("#",SUBSTITUTE(Basis!$A27,";","#",28))-1)</f>
        <v>1,7</v>
      </c>
      <c r="AF26" t="str">
        <f>LEFT(RIGHT(Basis!$A27,$B26-FIND("#",SUBSTITUTE(Basis!$A27,";","#",29))),FIND("#",SUBSTITUTE(Basis!$A27,";","#",30))-FIND("#",SUBSTITUTE(Basis!$A27,";","#",29))-1)</f>
        <v>98,3</v>
      </c>
      <c r="AG26" t="str">
        <f>LEFT(RIGHT(Basis!$A27,$B26-FIND("#",SUBSTITUTE(Basis!$A27,";","#",30))),FIND("#",SUBSTITUTE(Basis!$A27,";","#",31))-FIND("#",SUBSTITUTE(Basis!$A27,";","#",30))-1)</f>
        <v>2,5</v>
      </c>
      <c r="AH26" t="str">
        <f>LEFT(RIGHT(Basis!$A27,$B26-FIND("#",SUBSTITUTE(Basis!$A27,";","#",31))),FIND("#",SUBSTITUTE(Basis!$A27,";","#",32))-FIND("#",SUBSTITUTE(Basis!$A27,";","#",31))-1)</f>
        <v>Paris</v>
      </c>
      <c r="AI26" t="str">
        <f>LEFT(RIGHT(Basis!$A27,$B26-FIND("#",SUBSTITUTE(Basis!$A27,";","#",32))),FIND("#",SUBSTITUTE(Basis!$A27,";","#",33))-FIND("#",SUBSTITUTE(Basis!$A27,";","#",32))-1)</f>
        <v>XPAR</v>
      </c>
      <c r="AJ26" t="str">
        <f>LEFT(RIGHT(Basis!$A27,$B26-FIND("#",SUBSTITUTE(Basis!$A27,";","#",33))),FIND("#",SUBSTITUTE(Basis!$A27,";","#",34))-FIND("#",SUBSTITUTE(Basis!$A27,";","#",33))-1)</f>
        <v>0,4</v>
      </c>
      <c r="AK26" t="str">
        <f>LEFT(RIGHT(Basis!$A27,$B26-FIND("#",SUBSTITUTE(Basis!$A27,";","#",34))),FIND("#",SUBSTITUTE(Basis!$A27,";","#",35))-FIND("#",SUBSTITUTE(Basis!$A27,";","#",34))-1)</f>
        <v>0,2</v>
      </c>
      <c r="AL26" t="str">
        <f>LEFT(RIGHT(Basis!$A27,$B26-FIND("#",SUBSTITUTE(Basis!$A27,";","#",35))),FIND("#",SUBSTITUTE(Basis!$A27,";","#",36))-FIND("#",SUBSTITUTE(Basis!$A27,";","#",35))-1)</f>
        <v>3,6</v>
      </c>
      <c r="AM26" t="str">
        <f>LEFT(RIGHT(Basis!$A27,$B26-FIND("#",SUBSTITUTE(Basis!$A27,";","#",36))),FIND("#",SUBSTITUTE(Basis!$A27,";","#",37))-FIND("#",SUBSTITUTE(Basis!$A27,";","#",36))-1)</f>
        <v>96,4</v>
      </c>
      <c r="AN26" t="str">
        <f>RIGHT(Basis!A27,B26-FIND("#",SUBSTITUTE(Basis!$A27,";","#",37)))</f>
        <v>7,3</v>
      </c>
    </row>
    <row r="27" spans="1:40" ht="13.5" customHeight="1" x14ac:dyDescent="0.2">
      <c r="A27">
        <v>25</v>
      </c>
      <c r="B27">
        <f>LEN(Basis!A28)</f>
        <v>208</v>
      </c>
      <c r="C27" t="str">
        <f>LEFT(Basis!A28,FIND(";",Basis!A28)-1)</f>
        <v>prof. Kunde</v>
      </c>
      <c r="D27" t="str">
        <f>LEFT(RIGHT(Basis!$A28,$B27-FIND("#",SUBSTITUTE(Basis!$A28,";","#",1))),FIND("#",SUBSTITUTE(Basis!$A28,";","#",2))-FIND("#",SUBSTITUTE(Basis!$A28,";","#",1))-1)</f>
        <v>Eigenk. - Li. 3 u. 4</v>
      </c>
      <c r="E27" t="str">
        <f>LEFT(RIGHT(Basis!$A28,$B27-FIND("#",SUBSTITUTE(Basis!$A28,";","#",2))),FIND("#",SUBSTITUTE(Basis!$A28,";","#",3))-FIND("#",SUBSTITUTE(Basis!$A28,";","#",2))-1)</f>
        <v>Nein</v>
      </c>
      <c r="F27" t="str">
        <f>LEFT(RIGHT(Basis!$A28,$B27-FIND("#",SUBSTITUTE(Basis!$A28,";","#",3))),FIND("#",SUBSTITUTE(Basis!$A28,";","#",4))-FIND("#",SUBSTITUTE(Basis!$A28,";","#",3))-1)</f>
        <v>Xetra</v>
      </c>
      <c r="G27" t="str">
        <f>LEFT(RIGHT(Basis!$A28,$B27-FIND("#",SUBSTITUTE(Basis!$A28,";","#",4))),FIND("#",SUBSTITUTE(Basis!$A28,";","#",5))-FIND("#",SUBSTITUTE(Basis!$A28,";","#",4))-1)</f>
        <v>XETR</v>
      </c>
      <c r="H27" t="str">
        <f>LEFT(RIGHT(Basis!$A28,$B27-FIND("#",SUBSTITUTE(Basis!$A28,";","#",5))),FIND("#",SUBSTITUTE(Basis!$A28,";","#",6))-FIND("#",SUBSTITUTE(Basis!$A28,";","#",5))-1)</f>
        <v>73,7</v>
      </c>
      <c r="I27" t="str">
        <f>LEFT(RIGHT(Basis!$A28,$B27-FIND("#",SUBSTITUTE(Basis!$A28,";","#",6))),FIND("#",SUBSTITUTE(Basis!$A28,";","#",7))-FIND("#",SUBSTITUTE(Basis!$A28,";","#",6))-1)</f>
        <v>79,3</v>
      </c>
      <c r="J27" t="str">
        <f>LEFT(RIGHT(Basis!$A28,$B27-FIND("#",SUBSTITUTE(Basis!$A28,";","#",7))),FIND("#",SUBSTITUTE(Basis!$A28,";","#",8))-FIND("#",SUBSTITUTE(Basis!$A28,";","#",7))-1)</f>
        <v>8,8</v>
      </c>
      <c r="K27" t="str">
        <f>LEFT(RIGHT(Basis!$A28,$B27-FIND("#",SUBSTITUTE(Basis!$A28,";","#",8))),FIND("#",SUBSTITUTE(Basis!$A28,";","#",9))-FIND("#",SUBSTITUTE(Basis!$A28,";","#",8))-1)</f>
        <v>91,2</v>
      </c>
      <c r="L27" t="str">
        <f>LEFT(RIGHT(Basis!$A28,$B27-FIND("#",SUBSTITUTE(Basis!$A28,";","#",9))),FIND("#",SUBSTITUTE(Basis!$A28,";","#",10))-FIND("#",SUBSTITUTE(Basis!$A28,";","#",9))-1)</f>
        <v>7</v>
      </c>
      <c r="M27" t="str">
        <f>LEFT(RIGHT(Basis!$A28,$B27-FIND("#",SUBSTITUTE(Basis!$A28,";","#",10))),FIND("#",SUBSTITUTE(Basis!$A28,";","#",11))-FIND("#",SUBSTITUTE(Basis!$A28,";","#",10))-1)</f>
        <v>Frankfurt</v>
      </c>
      <c r="N27" t="str">
        <f>LEFT(RIGHT(Basis!$A28,$B27-FIND("#",SUBSTITUTE(Basis!$A28,";","#",11))),FIND("#",SUBSTITUTE(Basis!$A28,";","#",12))-FIND("#",SUBSTITUTE(Basis!$A28,";","#",11))-1)</f>
        <v>XFRA</v>
      </c>
      <c r="O27" t="str">
        <f>LEFT(RIGHT(Basis!$A28,$B27-FIND("#",SUBSTITUTE(Basis!$A28,";","#",12))),FIND("#",SUBSTITUTE(Basis!$A28,";","#",13))-FIND("#",SUBSTITUTE(Basis!$A28,";","#",12))-1)</f>
        <v>18</v>
      </c>
      <c r="P27" t="str">
        <f>LEFT(RIGHT(Basis!$A28,$B27-FIND("#",SUBSTITUTE(Basis!$A28,";","#",13))),FIND("#",SUBSTITUTE(Basis!$A28,";","#",14))-FIND("#",SUBSTITUTE(Basis!$A28,";","#",13))-1)</f>
        <v>13,3</v>
      </c>
      <c r="Q27" t="str">
        <f>LEFT(RIGHT(Basis!$A28,$B27-FIND("#",SUBSTITUTE(Basis!$A28,";","#",14))),FIND("#",SUBSTITUTE(Basis!$A28,";","#",15))-FIND("#",SUBSTITUTE(Basis!$A28,";","#",14))-1)</f>
        <v>23,3</v>
      </c>
      <c r="R27" t="str">
        <f>LEFT(RIGHT(Basis!$A28,$B27-FIND("#",SUBSTITUTE(Basis!$A28,";","#",15))),FIND("#",SUBSTITUTE(Basis!$A28,";","#",16))-FIND("#",SUBSTITUTE(Basis!$A28,";","#",15))-1)</f>
        <v>76,7</v>
      </c>
      <c r="S27" t="str">
        <f>LEFT(RIGHT(Basis!$A28,$B27-FIND("#",SUBSTITUTE(Basis!$A28,";","#",16))),FIND("#",SUBSTITUTE(Basis!$A28,";","#",17))-FIND("#",SUBSTITUTE(Basis!$A28,";","#",16))-1)</f>
        <v>5,8</v>
      </c>
      <c r="T27" t="str">
        <f>LEFT(RIGHT(Basis!$A28,$B27-FIND("#",SUBSTITUTE(Basis!$A28,";","#",17))),FIND("#",SUBSTITUTE(Basis!$A28,";","#",18))-FIND("#",SUBSTITUTE(Basis!$A28,";","#",17))-1)</f>
        <v>New York</v>
      </c>
      <c r="U27" t="str">
        <f>LEFT(RIGHT(Basis!$A28,$B27-FIND("#",SUBSTITUTE(Basis!$A28,";","#",18))),FIND("#",SUBSTITUTE(Basis!$A28,";","#",19))-FIND("#",SUBSTITUTE(Basis!$A28,";","#",18))-1)</f>
        <v>XNYS</v>
      </c>
      <c r="V27" t="str">
        <f>LEFT(RIGHT(Basis!$A28,$B27-FIND("#",SUBSTITUTE(Basis!$A28,";","#",19))),FIND("#",SUBSTITUTE(Basis!$A28,";","#",20))-FIND("#",SUBSTITUTE(Basis!$A28,";","#",19))-1)</f>
        <v>4,2</v>
      </c>
      <c r="W27" t="str">
        <f>LEFT(RIGHT(Basis!$A28,$B27-FIND("#",SUBSTITUTE(Basis!$A28,";","#",20))),FIND("#",SUBSTITUTE(Basis!$A28,";","#",21))-FIND("#",SUBSTITUTE(Basis!$A28,";","#",20))-1)</f>
        <v>1,2</v>
      </c>
      <c r="X27" t="str">
        <f>LEFT(RIGHT(Basis!$A28,$B27-FIND("#",SUBSTITUTE(Basis!$A28,";","#",21))),FIND("#",SUBSTITUTE(Basis!$A28,";","#",22))-FIND("#",SUBSTITUTE(Basis!$A28,";","#",21))-1)</f>
        <v>1,2</v>
      </c>
      <c r="Y27" t="str">
        <f>LEFT(RIGHT(Basis!$A28,$B27-FIND("#",SUBSTITUTE(Basis!$A28,";","#",22))),FIND("#",SUBSTITUTE(Basis!$A28,";","#",23))-FIND("#",SUBSTITUTE(Basis!$A28,";","#",22))-1)</f>
        <v>98,8</v>
      </c>
      <c r="Z27" t="str">
        <f>LEFT(RIGHT(Basis!$A28,$B27-FIND("#",SUBSTITUTE(Basis!$A28,";","#",23))),FIND("#",SUBSTITUTE(Basis!$A28,";","#",24))-FIND("#",SUBSTITUTE(Basis!$A28,";","#",23))-1)</f>
        <v>19,3</v>
      </c>
      <c r="AA27" t="str">
        <f>LEFT(RIGHT(Basis!$A28,$B27-FIND("#",SUBSTITUTE(Basis!$A28,";","#",24))),FIND("#",SUBSTITUTE(Basis!$A28,";","#",25))-FIND("#",SUBSTITUTE(Basis!$A28,";","#",24))-1)</f>
        <v>Stuttgart</v>
      </c>
      <c r="AB27" t="str">
        <f>LEFT(RIGHT(Basis!$A28,$B27-FIND("#",SUBSTITUTE(Basis!$A28,";","#",25))),FIND("#",SUBSTITUTE(Basis!$A28,";","#",26))-FIND("#",SUBSTITUTE(Basis!$A28,";","#",25))-1)</f>
        <v>XSTU</v>
      </c>
      <c r="AC27" t="str">
        <f>LEFT(RIGHT(Basis!$A28,$B27-FIND("#",SUBSTITUTE(Basis!$A28,";","#",26))),FIND("#",SUBSTITUTE(Basis!$A28,";","#",27))-FIND("#",SUBSTITUTE(Basis!$A28,";","#",26))-1)</f>
        <v>2,6</v>
      </c>
      <c r="AD27" t="str">
        <f>LEFT(RIGHT(Basis!$A28,$B27-FIND("#",SUBSTITUTE(Basis!$A28,";","#",27))),FIND("#",SUBSTITUTE(Basis!$A28,";","#",28))-FIND("#",SUBSTITUTE(Basis!$A28,";","#",27))-1)</f>
        <v>0,6</v>
      </c>
      <c r="AE27" t="str">
        <f>LEFT(RIGHT(Basis!$A28,$B27-FIND("#",SUBSTITUTE(Basis!$A28,";","#",28))),FIND("#",SUBSTITUTE(Basis!$A28,";","#",29))-FIND("#",SUBSTITUTE(Basis!$A28,";","#",28))-1)</f>
        <v>17,8</v>
      </c>
      <c r="AF27" t="str">
        <f>LEFT(RIGHT(Basis!$A28,$B27-FIND("#",SUBSTITUTE(Basis!$A28,";","#",29))),FIND("#",SUBSTITUTE(Basis!$A28,";","#",30))-FIND("#",SUBSTITUTE(Basis!$A28,";","#",29))-1)</f>
        <v>82,2</v>
      </c>
      <c r="AG27" t="str">
        <f>LEFT(RIGHT(Basis!$A28,$B27-FIND("#",SUBSTITUTE(Basis!$A28,";","#",30))),FIND("#",SUBSTITUTE(Basis!$A28,";","#",31))-FIND("#",SUBSTITUTE(Basis!$A28,";","#",30))-1)</f>
        <v>17,8</v>
      </c>
      <c r="AH27" t="str">
        <f>LEFT(RIGHT(Basis!$A28,$B27-FIND("#",SUBSTITUTE(Basis!$A28,";","#",31))),FIND("#",SUBSTITUTE(Basis!$A28,";","#",32))-FIND("#",SUBSTITUTE(Basis!$A28,";","#",31))-1)</f>
        <v>London</v>
      </c>
      <c r="AI27" t="str">
        <f>LEFT(RIGHT(Basis!$A28,$B27-FIND("#",SUBSTITUTE(Basis!$A28,";","#",32))),FIND("#",SUBSTITUTE(Basis!$A28,";","#",33))-FIND("#",SUBSTITUTE(Basis!$A28,";","#",32))-1)</f>
        <v>XLON</v>
      </c>
      <c r="AJ27" t="str">
        <f>LEFT(RIGHT(Basis!$A28,$B27-FIND("#",SUBSTITUTE(Basis!$A28,";","#",33))),FIND("#",SUBSTITUTE(Basis!$A28,";","#",34))-FIND("#",SUBSTITUTE(Basis!$A28,";","#",33))-1)</f>
        <v>1</v>
      </c>
      <c r="AK27" t="str">
        <f>LEFT(RIGHT(Basis!$A28,$B27-FIND("#",SUBSTITUTE(Basis!$A28,";","#",34))),FIND("#",SUBSTITUTE(Basis!$A28,";","#",35))-FIND("#",SUBSTITUTE(Basis!$A28,";","#",34))-1)</f>
        <v>5,4</v>
      </c>
      <c r="AL27" t="str">
        <f>LEFT(RIGHT(Basis!$A28,$B27-FIND("#",SUBSTITUTE(Basis!$A28,";","#",35))),FIND("#",SUBSTITUTE(Basis!$A28,";","#",36))-FIND("#",SUBSTITUTE(Basis!$A28,";","#",35))-1)</f>
        <v>0</v>
      </c>
      <c r="AM27" t="str">
        <f>LEFT(RIGHT(Basis!$A28,$B27-FIND("#",SUBSTITUTE(Basis!$A28,";","#",36))),FIND("#",SUBSTITUTE(Basis!$A28,";","#",37))-FIND("#",SUBSTITUTE(Basis!$A28,";","#",36))-1)</f>
        <v>100</v>
      </c>
      <c r="AN27" t="str">
        <f>RIGHT(Basis!A28,B27-FIND("#",SUBSTITUTE(Basis!$A28,";","#",37)))</f>
        <v>0,3</v>
      </c>
    </row>
    <row r="28" spans="1:40" ht="13.5" customHeight="1" x14ac:dyDescent="0.2">
      <c r="A28">
        <v>26</v>
      </c>
      <c r="B28">
        <f>LEN(Basis!A29)</f>
        <v>206</v>
      </c>
      <c r="C28" t="str">
        <f>LEFT(Basis!A29,FIND(";",Basis!A29)-1)</f>
        <v>prof. Kunde</v>
      </c>
      <c r="D28" t="str">
        <f>LEFT(RIGHT(Basis!$A29,$B28-FIND("#",SUBSTITUTE(Basis!$A29,";","#",1))),FIND("#",SUBSTITUTE(Basis!$A29,";","#",2))-FIND("#",SUBSTITUTE(Basis!$A29,";","#",1))-1)</f>
        <v>Eigenk. - Li. 1 u. 2</v>
      </c>
      <c r="E28" t="str">
        <f>LEFT(RIGHT(Basis!$A29,$B28-FIND("#",SUBSTITUTE(Basis!$A29,";","#",2))),FIND("#",SUBSTITUTE(Basis!$A29,";","#",3))-FIND("#",SUBSTITUTE(Basis!$A29,";","#",2))-1)</f>
        <v>Nein</v>
      </c>
      <c r="F28" t="str">
        <f>LEFT(RIGHT(Basis!$A29,$B28-FIND("#",SUBSTITUTE(Basis!$A29,";","#",3))),FIND("#",SUBSTITUTE(Basis!$A29,";","#",4))-FIND("#",SUBSTITUTE(Basis!$A29,";","#",3))-1)</f>
        <v>New York</v>
      </c>
      <c r="G28" t="str">
        <f>LEFT(RIGHT(Basis!$A29,$B28-FIND("#",SUBSTITUTE(Basis!$A29,";","#",4))),FIND("#",SUBSTITUTE(Basis!$A29,";","#",5))-FIND("#",SUBSTITUTE(Basis!$A29,";","#",4))-1)</f>
        <v>XNYS</v>
      </c>
      <c r="H28" t="str">
        <f>LEFT(RIGHT(Basis!$A29,$B28-FIND("#",SUBSTITUTE(Basis!$A29,";","#",5))),FIND("#",SUBSTITUTE(Basis!$A29,";","#",6))-FIND("#",SUBSTITUTE(Basis!$A29,";","#",5))-1)</f>
        <v>46,4</v>
      </c>
      <c r="I28" t="str">
        <f>LEFT(RIGHT(Basis!$A29,$B28-FIND("#",SUBSTITUTE(Basis!$A29,";","#",6))),FIND("#",SUBSTITUTE(Basis!$A29,";","#",7))-FIND("#",SUBSTITUTE(Basis!$A29,";","#",6))-1)</f>
        <v>37,7</v>
      </c>
      <c r="J28" t="str">
        <f>LEFT(RIGHT(Basis!$A29,$B28-FIND("#",SUBSTITUTE(Basis!$A29,";","#",7))),FIND("#",SUBSTITUTE(Basis!$A29,";","#",8))-FIND("#",SUBSTITUTE(Basis!$A29,";","#",7))-1)</f>
        <v>7,9</v>
      </c>
      <c r="K28" t="str">
        <f>LEFT(RIGHT(Basis!$A29,$B28-FIND("#",SUBSTITUTE(Basis!$A29,";","#",8))),FIND("#",SUBSTITUTE(Basis!$A29,";","#",9))-FIND("#",SUBSTITUTE(Basis!$A29,";","#",8))-1)</f>
        <v>92,1</v>
      </c>
      <c r="L28" t="str">
        <f>LEFT(RIGHT(Basis!$A29,$B28-FIND("#",SUBSTITUTE(Basis!$A29,";","#",9))),FIND("#",SUBSTITUTE(Basis!$A29,";","#",10))-FIND("#",SUBSTITUTE(Basis!$A29,";","#",9))-1)</f>
        <v>10,1</v>
      </c>
      <c r="M28" t="str">
        <f>LEFT(RIGHT(Basis!$A29,$B28-FIND("#",SUBSTITUTE(Basis!$A29,";","#",10))),FIND("#",SUBSTITUTE(Basis!$A29,";","#",11))-FIND("#",SUBSTITUTE(Basis!$A29,";","#",10))-1)</f>
        <v>Xetra</v>
      </c>
      <c r="N28" t="str">
        <f>LEFT(RIGHT(Basis!$A29,$B28-FIND("#",SUBSTITUTE(Basis!$A29,";","#",11))),FIND("#",SUBSTITUTE(Basis!$A29,";","#",12))-FIND("#",SUBSTITUTE(Basis!$A29,";","#",11))-1)</f>
        <v>XETR</v>
      </c>
      <c r="O28" t="str">
        <f>LEFT(RIGHT(Basis!$A29,$B28-FIND("#",SUBSTITUTE(Basis!$A29,";","#",12))),FIND("#",SUBSTITUTE(Basis!$A29,";","#",13))-FIND("#",SUBSTITUTE(Basis!$A29,";","#",12))-1)</f>
        <v>26,6</v>
      </c>
      <c r="P28" t="str">
        <f>LEFT(RIGHT(Basis!$A29,$B28-FIND("#",SUBSTITUTE(Basis!$A29,";","#",13))),FIND("#",SUBSTITUTE(Basis!$A29,";","#",14))-FIND("#",SUBSTITUTE(Basis!$A29,";","#",13))-1)</f>
        <v>38,5</v>
      </c>
      <c r="Q28" t="str">
        <f>LEFT(RIGHT(Basis!$A29,$B28-FIND("#",SUBSTITUTE(Basis!$A29,";","#",14))),FIND("#",SUBSTITUTE(Basis!$A29,";","#",15))-FIND("#",SUBSTITUTE(Basis!$A29,";","#",14))-1)</f>
        <v>44,9</v>
      </c>
      <c r="R28" t="str">
        <f>LEFT(RIGHT(Basis!$A29,$B28-FIND("#",SUBSTITUTE(Basis!$A29,";","#",15))),FIND("#",SUBSTITUTE(Basis!$A29,";","#",16))-FIND("#",SUBSTITUTE(Basis!$A29,";","#",15))-1)</f>
        <v>55,1</v>
      </c>
      <c r="S28" t="str">
        <f>LEFT(RIGHT(Basis!$A29,$B28-FIND("#",SUBSTITUTE(Basis!$A29,";","#",16))),FIND("#",SUBSTITUTE(Basis!$A29,";","#",17))-FIND("#",SUBSTITUTE(Basis!$A29,";","#",16))-1)</f>
        <v>24,9</v>
      </c>
      <c r="T28" t="str">
        <f>LEFT(RIGHT(Basis!$A29,$B28-FIND("#",SUBSTITUTE(Basis!$A29,";","#",17))),FIND("#",SUBSTITUTE(Basis!$A29,";","#",18))-FIND("#",SUBSTITUTE(Basis!$A29,";","#",17))-1)</f>
        <v>Frankfurt</v>
      </c>
      <c r="U28" t="str">
        <f>LEFT(RIGHT(Basis!$A29,$B28-FIND("#",SUBSTITUTE(Basis!$A29,";","#",18))),FIND("#",SUBSTITUTE(Basis!$A29,";","#",19))-FIND("#",SUBSTITUTE(Basis!$A29,";","#",18))-1)</f>
        <v>XFRA</v>
      </c>
      <c r="V28" t="str">
        <f>LEFT(RIGHT(Basis!$A29,$B28-FIND("#",SUBSTITUTE(Basis!$A29,";","#",19))),FIND("#",SUBSTITUTE(Basis!$A29,";","#",20))-FIND("#",SUBSTITUTE(Basis!$A29,";","#",19))-1)</f>
        <v>22,6</v>
      </c>
      <c r="W28" t="str">
        <f>LEFT(RIGHT(Basis!$A29,$B28-FIND("#",SUBSTITUTE(Basis!$A29,";","#",20))),FIND("#",SUBSTITUTE(Basis!$A29,";","#",21))-FIND("#",SUBSTITUTE(Basis!$A29,";","#",20))-1)</f>
        <v>21,2</v>
      </c>
      <c r="X28" t="str">
        <f>LEFT(RIGHT(Basis!$A29,$B28-FIND("#",SUBSTITUTE(Basis!$A29,";","#",21))),FIND("#",SUBSTITUTE(Basis!$A29,";","#",22))-FIND("#",SUBSTITUTE(Basis!$A29,";","#",21))-1)</f>
        <v>40,5</v>
      </c>
      <c r="Y28" t="str">
        <f>LEFT(RIGHT(Basis!$A29,$B28-FIND("#",SUBSTITUTE(Basis!$A29,";","#",22))),FIND("#",SUBSTITUTE(Basis!$A29,";","#",23))-FIND("#",SUBSTITUTE(Basis!$A29,";","#",22))-1)</f>
        <v>59,5</v>
      </c>
      <c r="Z28" t="str">
        <f>LEFT(RIGHT(Basis!$A29,$B28-FIND("#",SUBSTITUTE(Basis!$A29,";","#",23))),FIND("#",SUBSTITUTE(Basis!$A29,";","#",24))-FIND("#",SUBSTITUTE(Basis!$A29,";","#",23))-1)</f>
        <v>14</v>
      </c>
      <c r="AA28" t="str">
        <f>LEFT(RIGHT(Basis!$A29,$B28-FIND("#",SUBSTITUTE(Basis!$A29,";","#",24))),FIND("#",SUBSTITUTE(Basis!$A29,";","#",25))-FIND("#",SUBSTITUTE(Basis!$A29,";","#",24))-1)</f>
        <v>Stuttgart</v>
      </c>
      <c r="AB28" t="str">
        <f>LEFT(RIGHT(Basis!$A29,$B28-FIND("#",SUBSTITUTE(Basis!$A29,";","#",25))),FIND("#",SUBSTITUTE(Basis!$A29,";","#",26))-FIND("#",SUBSTITUTE(Basis!$A29,";","#",25))-1)</f>
        <v>XSTU</v>
      </c>
      <c r="AC28" t="str">
        <f>LEFT(RIGHT(Basis!$A29,$B28-FIND("#",SUBSTITUTE(Basis!$A29,";","#",26))),FIND("#",SUBSTITUTE(Basis!$A29,";","#",27))-FIND("#",SUBSTITUTE(Basis!$A29,";","#",26))-1)</f>
        <v>3</v>
      </c>
      <c r="AD28" t="str">
        <f>LEFT(RIGHT(Basis!$A29,$B28-FIND("#",SUBSTITUTE(Basis!$A29,";","#",27))),FIND("#",SUBSTITUTE(Basis!$A29,";","#",28))-FIND("#",SUBSTITUTE(Basis!$A29,";","#",27))-1)</f>
        <v>1,5</v>
      </c>
      <c r="AE28" t="str">
        <f>LEFT(RIGHT(Basis!$A29,$B28-FIND("#",SUBSTITUTE(Basis!$A29,";","#",28))),FIND("#",SUBSTITUTE(Basis!$A29,";","#",29))-FIND("#",SUBSTITUTE(Basis!$A29,";","#",28))-1)</f>
        <v>15</v>
      </c>
      <c r="AF28" t="str">
        <f>LEFT(RIGHT(Basis!$A29,$B28-FIND("#",SUBSTITUTE(Basis!$A29,";","#",29))),FIND("#",SUBSTITUTE(Basis!$A29,";","#",30))-FIND("#",SUBSTITUTE(Basis!$A29,";","#",29))-1)</f>
        <v>85</v>
      </c>
      <c r="AG28" t="str">
        <f>LEFT(RIGHT(Basis!$A29,$B28-FIND("#",SUBSTITUTE(Basis!$A29,";","#",30))),FIND("#",SUBSTITUTE(Basis!$A29,";","#",31))-FIND("#",SUBSTITUTE(Basis!$A29,";","#",30))-1)</f>
        <v>25</v>
      </c>
      <c r="AH28" t="str">
        <f>LEFT(RIGHT(Basis!$A29,$B28-FIND("#",SUBSTITUTE(Basis!$A29,";","#",31))),FIND("#",SUBSTITUTE(Basis!$A29,";","#",32))-FIND("#",SUBSTITUTE(Basis!$A29,";","#",31))-1)</f>
        <v>Tokyo</v>
      </c>
      <c r="AI28" t="str">
        <f>LEFT(RIGHT(Basis!$A29,$B28-FIND("#",SUBSTITUTE(Basis!$A29,";","#",32))),FIND("#",SUBSTITUTE(Basis!$A29,";","#",33))-FIND("#",SUBSTITUTE(Basis!$A29,";","#",32))-1)</f>
        <v>XJPX</v>
      </c>
      <c r="AJ28" t="str">
        <f>LEFT(RIGHT(Basis!$A29,$B28-FIND("#",SUBSTITUTE(Basis!$A29,";","#",33))),FIND("#",SUBSTITUTE(Basis!$A29,";","#",34))-FIND("#",SUBSTITUTE(Basis!$A29,";","#",33))-1)</f>
        <v>0,5</v>
      </c>
      <c r="AK28" t="str">
        <f>LEFT(RIGHT(Basis!$A29,$B28-FIND("#",SUBSTITUTE(Basis!$A29,";","#",34))),FIND("#",SUBSTITUTE(Basis!$A29,";","#",35))-FIND("#",SUBSTITUTE(Basis!$A29,";","#",34))-1)</f>
        <v>0,2</v>
      </c>
      <c r="AL28" t="str">
        <f>LEFT(RIGHT(Basis!$A29,$B28-FIND("#",SUBSTITUTE(Basis!$A29,";","#",35))),FIND("#",SUBSTITUTE(Basis!$A29,";","#",36))-FIND("#",SUBSTITUTE(Basis!$A29,";","#",35))-1)</f>
        <v>0</v>
      </c>
      <c r="AM28" t="str">
        <f>LEFT(RIGHT(Basis!$A29,$B28-FIND("#",SUBSTITUTE(Basis!$A29,";","#",36))),FIND("#",SUBSTITUTE(Basis!$A29,";","#",37))-FIND("#",SUBSTITUTE(Basis!$A29,";","#",36))-1)</f>
        <v>100</v>
      </c>
      <c r="AN28" t="str">
        <f>RIGHT(Basis!A29,B28-FIND("#",SUBSTITUTE(Basis!$A29,";","#",37)))</f>
        <v>0</v>
      </c>
    </row>
    <row r="29" spans="1:40" ht="13.5" customHeight="1" x14ac:dyDescent="0.2">
      <c r="A29">
        <v>27</v>
      </c>
      <c r="B29">
        <f>LEN(Basis!A30)</f>
        <v>209</v>
      </c>
      <c r="C29" t="str">
        <f>LEFT(Basis!A30,FIND(";",Basis!A30)-1)</f>
        <v>prof. Kunde</v>
      </c>
      <c r="D29" t="str">
        <f>LEFT(RIGHT(Basis!$A30,$B29-FIND("#",SUBSTITUTE(Basis!$A30,";","#",1))),FIND("#",SUBSTITUTE(Basis!$A30,";","#",2))-FIND("#",SUBSTITUTE(Basis!$A30,";","#",1))-1)</f>
        <v>Schuldt. - Sch.v.</v>
      </c>
      <c r="E29" t="str">
        <f>LEFT(RIGHT(Basis!$A30,$B29-FIND("#",SUBSTITUTE(Basis!$A30,";","#",2))),FIND("#",SUBSTITUTE(Basis!$A30,";","#",3))-FIND("#",SUBSTITUTE(Basis!$A30,";","#",2))-1)</f>
        <v>Ja</v>
      </c>
      <c r="F29" t="str">
        <f>LEFT(RIGHT(Basis!$A30,$B29-FIND("#",SUBSTITUTE(Basis!$A30,";","#",3))),FIND("#",SUBSTITUTE(Basis!$A30,";","#",4))-FIND("#",SUBSTITUTE(Basis!$A30,";","#",3))-1)</f>
        <v>Frankfurt</v>
      </c>
      <c r="G29" t="str">
        <f>LEFT(RIGHT(Basis!$A30,$B29-FIND("#",SUBSTITUTE(Basis!$A30,";","#",4))),FIND("#",SUBSTITUTE(Basis!$A30,";","#",5))-FIND("#",SUBSTITUTE(Basis!$A30,";","#",4))-1)</f>
        <v>XFRA</v>
      </c>
      <c r="H29" t="str">
        <f>LEFT(RIGHT(Basis!$A30,$B29-FIND("#",SUBSTITUTE(Basis!$A30,";","#",5))),FIND("#",SUBSTITUTE(Basis!$A30,";","#",6))-FIND("#",SUBSTITUTE(Basis!$A30,";","#",5))-1)</f>
        <v>37,4</v>
      </c>
      <c r="I29" t="str">
        <f>LEFT(RIGHT(Basis!$A30,$B29-FIND("#",SUBSTITUTE(Basis!$A30,";","#",6))),FIND("#",SUBSTITUTE(Basis!$A30,";","#",7))-FIND("#",SUBSTITUTE(Basis!$A30,";","#",6))-1)</f>
        <v>56,2</v>
      </c>
      <c r="J29" t="str">
        <f>LEFT(RIGHT(Basis!$A30,$B29-FIND("#",SUBSTITUTE(Basis!$A30,";","#",7))),FIND("#",SUBSTITUTE(Basis!$A30,";","#",8))-FIND("#",SUBSTITUTE(Basis!$A30,";","#",7))-1)</f>
        <v>79,3</v>
      </c>
      <c r="K29" t="str">
        <f>LEFT(RIGHT(Basis!$A30,$B29-FIND("#",SUBSTITUTE(Basis!$A30,";","#",8))),FIND("#",SUBSTITUTE(Basis!$A30,";","#",9))-FIND("#",SUBSTITUTE(Basis!$A30,";","#",8))-1)</f>
        <v>20,7</v>
      </c>
      <c r="L29" t="str">
        <f>LEFT(RIGHT(Basis!$A30,$B29-FIND("#",SUBSTITUTE(Basis!$A30,";","#",9))),FIND("#",SUBSTITUTE(Basis!$A30,";","#",10))-FIND("#",SUBSTITUTE(Basis!$A30,";","#",9))-1)</f>
        <v>1,1</v>
      </c>
      <c r="M29" t="str">
        <f>LEFT(RIGHT(Basis!$A30,$B29-FIND("#",SUBSTITUTE(Basis!$A30,";","#",10))),FIND("#",SUBSTITUTE(Basis!$A30,";","#",11))-FIND("#",SUBSTITUTE(Basis!$A30,";","#",10))-1)</f>
        <v>Stuttgart</v>
      </c>
      <c r="N29" t="str">
        <f>LEFT(RIGHT(Basis!$A30,$B29-FIND("#",SUBSTITUTE(Basis!$A30,";","#",11))),FIND("#",SUBSTITUTE(Basis!$A30,";","#",12))-FIND("#",SUBSTITUTE(Basis!$A30,";","#",11))-1)</f>
        <v>XSTU</v>
      </c>
      <c r="O29" t="str">
        <f>LEFT(RIGHT(Basis!$A30,$B29-FIND("#",SUBSTITUTE(Basis!$A30,";","#",12))),FIND("#",SUBSTITUTE(Basis!$A30,";","#",13))-FIND("#",SUBSTITUTE(Basis!$A30,";","#",12))-1)</f>
        <v>32,9</v>
      </c>
      <c r="P29" t="str">
        <f>LEFT(RIGHT(Basis!$A30,$B29-FIND("#",SUBSTITUTE(Basis!$A30,";","#",13))),FIND("#",SUBSTITUTE(Basis!$A30,";","#",14))-FIND("#",SUBSTITUTE(Basis!$A30,";","#",13))-1)</f>
        <v>28</v>
      </c>
      <c r="Q29" t="str">
        <f>LEFT(RIGHT(Basis!$A30,$B29-FIND("#",SUBSTITUTE(Basis!$A30,";","#",14))),FIND("#",SUBSTITUTE(Basis!$A30,";","#",15))-FIND("#",SUBSTITUTE(Basis!$A30,";","#",14))-1)</f>
        <v>69,6</v>
      </c>
      <c r="R29" t="str">
        <f>LEFT(RIGHT(Basis!$A30,$B29-FIND("#",SUBSTITUTE(Basis!$A30,";","#",15))),FIND("#",SUBSTITUTE(Basis!$A30,";","#",16))-FIND("#",SUBSTITUTE(Basis!$A30,";","#",15))-1)</f>
        <v>30,4</v>
      </c>
      <c r="S29" t="str">
        <f>LEFT(RIGHT(Basis!$A30,$B29-FIND("#",SUBSTITUTE(Basis!$A30,";","#",16))),FIND("#",SUBSTITUTE(Basis!$A30,";","#",17))-FIND("#",SUBSTITUTE(Basis!$A30,";","#",16))-1)</f>
        <v>34,8</v>
      </c>
      <c r="T29" t="str">
        <f>LEFT(RIGHT(Basis!$A30,$B29-FIND("#",SUBSTITUTE(Basis!$A30,";","#",17))),FIND("#",SUBSTITUTE(Basis!$A30,";","#",18))-FIND("#",SUBSTITUTE(Basis!$A30,";","#",17))-1)</f>
        <v>Duesseldorf</v>
      </c>
      <c r="U29" t="str">
        <f>LEFT(RIGHT(Basis!$A30,$B29-FIND("#",SUBSTITUTE(Basis!$A30,";","#",18))),FIND("#",SUBSTITUTE(Basis!$A30,";","#",19))-FIND("#",SUBSTITUTE(Basis!$A30,";","#",18))-1)</f>
        <v>XDUS</v>
      </c>
      <c r="V29" t="str">
        <f>LEFT(RIGHT(Basis!$A30,$B29-FIND("#",SUBSTITUTE(Basis!$A30,";","#",19))),FIND("#",SUBSTITUTE(Basis!$A30,";","#",20))-FIND("#",SUBSTITUTE(Basis!$A30,";","#",19))-1)</f>
        <v>29,3</v>
      </c>
      <c r="W29" t="str">
        <f>LEFT(RIGHT(Basis!$A30,$B29-FIND("#",SUBSTITUTE(Basis!$A30,";","#",20))),FIND("#",SUBSTITUTE(Basis!$A30,";","#",21))-FIND("#",SUBSTITUTE(Basis!$A30,";","#",20))-1)</f>
        <v>14</v>
      </c>
      <c r="X29" t="str">
        <f>LEFT(RIGHT(Basis!$A30,$B29-FIND("#",SUBSTITUTE(Basis!$A30,";","#",21))),FIND("#",SUBSTITUTE(Basis!$A30,";","#",22))-FIND("#",SUBSTITUTE(Basis!$A30,";","#",21))-1)</f>
        <v>47,8</v>
      </c>
      <c r="Y29" t="str">
        <f>LEFT(RIGHT(Basis!$A30,$B29-FIND("#",SUBSTITUTE(Basis!$A30,";","#",22))),FIND("#",SUBSTITUTE(Basis!$A30,";","#",23))-FIND("#",SUBSTITUTE(Basis!$A30,";","#",22))-1)</f>
        <v>52,2</v>
      </c>
      <c r="Z29" t="str">
        <f>LEFT(RIGHT(Basis!$A30,$B29-FIND("#",SUBSTITUTE(Basis!$A30,";","#",23))),FIND("#",SUBSTITUTE(Basis!$A30,";","#",24))-FIND("#",SUBSTITUTE(Basis!$A30,";","#",23))-1)</f>
        <v>0</v>
      </c>
      <c r="AA29" t="str">
        <f>LEFT(RIGHT(Basis!$A30,$B29-FIND("#",SUBSTITUTE(Basis!$A30,";","#",24))),FIND("#",SUBSTITUTE(Basis!$A30,";","#",25))-FIND("#",SUBSTITUTE(Basis!$A30,";","#",24))-1)</f>
        <v>Berlin</v>
      </c>
      <c r="AB29" t="str">
        <f>LEFT(RIGHT(Basis!$A30,$B29-FIND("#",SUBSTITUTE(Basis!$A30,";","#",25))),FIND("#",SUBSTITUTE(Basis!$A30,";","#",26))-FIND("#",SUBSTITUTE(Basis!$A30,";","#",25))-1)</f>
        <v>XBER</v>
      </c>
      <c r="AC29" t="str">
        <f>LEFT(RIGHT(Basis!$A30,$B29-FIND("#",SUBSTITUTE(Basis!$A30,";","#",26))),FIND("#",SUBSTITUTE(Basis!$A30,";","#",27))-FIND("#",SUBSTITUTE(Basis!$A30,";","#",26))-1)</f>
        <v>0,4</v>
      </c>
      <c r="AD29" t="str">
        <f>LEFT(RIGHT(Basis!$A30,$B29-FIND("#",SUBSTITUTE(Basis!$A30,";","#",27))),FIND("#",SUBSTITUTE(Basis!$A30,";","#",28))-FIND("#",SUBSTITUTE(Basis!$A30,";","#",27))-1)</f>
        <v>1,8</v>
      </c>
      <c r="AE29" t="str">
        <f>LEFT(RIGHT(Basis!$A30,$B29-FIND("#",SUBSTITUTE(Basis!$A30,";","#",28))),FIND("#",SUBSTITUTE(Basis!$A30,";","#",29))-FIND("#",SUBSTITUTE(Basis!$A30,";","#",28))-1)</f>
        <v>100</v>
      </c>
      <c r="AF29" t="str">
        <f>LEFT(RIGHT(Basis!$A30,$B29-FIND("#",SUBSTITUTE(Basis!$A30,";","#",29))),FIND("#",SUBSTITUTE(Basis!$A30,";","#",30))-FIND("#",SUBSTITUTE(Basis!$A30,";","#",29))-1)</f>
        <v>0</v>
      </c>
      <c r="AG29" t="str">
        <f>LEFT(RIGHT(Basis!$A30,$B29-FIND("#",SUBSTITUTE(Basis!$A30,";","#",30))),FIND("#",SUBSTITUTE(Basis!$A30,";","#",31))-FIND("#",SUBSTITUTE(Basis!$A30,";","#",30))-1)</f>
        <v>0</v>
      </c>
      <c r="AH29" t="str">
        <f>LEFT(RIGHT(Basis!$A30,$B29-FIND("#",SUBSTITUTE(Basis!$A30,";","#",31))),FIND("#",SUBSTITUTE(Basis!$A30,";","#",32))-FIND("#",SUBSTITUTE(Basis!$A30,";","#",31))-1)</f>
        <v>----</v>
      </c>
      <c r="AI29" t="str">
        <f>LEFT(RIGHT(Basis!$A30,$B29-FIND("#",SUBSTITUTE(Basis!$A30,";","#",32))),FIND("#",SUBSTITUTE(Basis!$A30,";","#",33))-FIND("#",SUBSTITUTE(Basis!$A30,";","#",32))-1)</f>
        <v>----</v>
      </c>
      <c r="AJ29" t="str">
        <f>LEFT(RIGHT(Basis!$A30,$B29-FIND("#",SUBSTITUTE(Basis!$A30,";","#",33))),FIND("#",SUBSTITUTE(Basis!$A30,";","#",34))-FIND("#",SUBSTITUTE(Basis!$A30,";","#",33))-1)</f>
        <v>----</v>
      </c>
      <c r="AK29" t="str">
        <f>LEFT(RIGHT(Basis!$A30,$B29-FIND("#",SUBSTITUTE(Basis!$A30,";","#",34))),FIND("#",SUBSTITUTE(Basis!$A30,";","#",35))-FIND("#",SUBSTITUTE(Basis!$A30,";","#",34))-1)</f>
        <v>----</v>
      </c>
      <c r="AL29" t="str">
        <f>LEFT(RIGHT(Basis!$A30,$B29-FIND("#",SUBSTITUTE(Basis!$A30,";","#",35))),FIND("#",SUBSTITUTE(Basis!$A30,";","#",36))-FIND("#",SUBSTITUTE(Basis!$A30,";","#",35))-1)</f>
        <v>----</v>
      </c>
      <c r="AM29" t="str">
        <f>LEFT(RIGHT(Basis!$A30,$B29-FIND("#",SUBSTITUTE(Basis!$A30,";","#",36))),FIND("#",SUBSTITUTE(Basis!$A30,";","#",37))-FIND("#",SUBSTITUTE(Basis!$A30,";","#",36))-1)</f>
        <v>----</v>
      </c>
      <c r="AN29" t="str">
        <f>RIGHT(Basis!A30,B29-FIND("#",SUBSTITUTE(Basis!$A30,";","#",37)))</f>
        <v>----</v>
      </c>
    </row>
    <row r="30" spans="1:40" ht="13.5" customHeight="1" x14ac:dyDescent="0.2">
      <c r="A30">
        <v>28</v>
      </c>
      <c r="B30">
        <f>LEN(Basis!A31)</f>
        <v>207</v>
      </c>
      <c r="C30" t="str">
        <f>LEFT(Basis!A31,FIND(";",Basis!A31)-1)</f>
        <v>prof. Kunde</v>
      </c>
      <c r="D30" t="str">
        <f>LEFT(RIGHT(Basis!$A31,$B30-FIND("#",SUBSTITUTE(Basis!$A31,";","#",1))),FIND("#",SUBSTITUTE(Basis!$A31,";","#",2))-FIND("#",SUBSTITUTE(Basis!$A31,";","#",1))-1)</f>
        <v>Schuldt. - Geldm.</v>
      </c>
      <c r="E30" t="str">
        <f>LEFT(RIGHT(Basis!$A31,$B30-FIND("#",SUBSTITUTE(Basis!$A31,";","#",2))),FIND("#",SUBSTITUTE(Basis!$A31,";","#",3))-FIND("#",SUBSTITUTE(Basis!$A31,";","#",2))-1)</f>
        <v>Ja</v>
      </c>
      <c r="F30" t="str">
        <f>LEFT(RIGHT(Basis!$A31,$B30-FIND("#",SUBSTITUTE(Basis!$A31,";","#",3))),FIND("#",SUBSTITUTE(Basis!$A31,";","#",4))-FIND("#",SUBSTITUTE(Basis!$A31,";","#",3))-1)</f>
        <v>----</v>
      </c>
      <c r="G30" t="str">
        <f>LEFT(RIGHT(Basis!$A31,$B30-FIND("#",SUBSTITUTE(Basis!$A31,";","#",4))),FIND("#",SUBSTITUTE(Basis!$A31,";","#",5))-FIND("#",SUBSTITUTE(Basis!$A31,";","#",4))-1)</f>
        <v>----</v>
      </c>
      <c r="H30" t="str">
        <f>LEFT(RIGHT(Basis!$A31,$B30-FIND("#",SUBSTITUTE(Basis!$A31,";","#",5))),FIND("#",SUBSTITUTE(Basis!$A31,";","#",6))-FIND("#",SUBSTITUTE(Basis!$A31,";","#",5))-1)</f>
        <v>----</v>
      </c>
      <c r="I30" t="str">
        <f>LEFT(RIGHT(Basis!$A31,$B30-FIND("#",SUBSTITUTE(Basis!$A31,";","#",6))),FIND("#",SUBSTITUTE(Basis!$A31,";","#",7))-FIND("#",SUBSTITUTE(Basis!$A31,";","#",6))-1)</f>
        <v>----</v>
      </c>
      <c r="J30" t="str">
        <f>LEFT(RIGHT(Basis!$A31,$B30-FIND("#",SUBSTITUTE(Basis!$A31,";","#",7))),FIND("#",SUBSTITUTE(Basis!$A31,";","#",8))-FIND("#",SUBSTITUTE(Basis!$A31,";","#",7))-1)</f>
        <v>----</v>
      </c>
      <c r="K30" t="str">
        <f>LEFT(RIGHT(Basis!$A31,$B30-FIND("#",SUBSTITUTE(Basis!$A31,";","#",8))),FIND("#",SUBSTITUTE(Basis!$A31,";","#",9))-FIND("#",SUBSTITUTE(Basis!$A31,";","#",8))-1)</f>
        <v>----</v>
      </c>
      <c r="L30" t="str">
        <f>LEFT(RIGHT(Basis!$A31,$B30-FIND("#",SUBSTITUTE(Basis!$A31,";","#",9))),FIND("#",SUBSTITUTE(Basis!$A31,";","#",10))-FIND("#",SUBSTITUTE(Basis!$A31,";","#",9))-1)</f>
        <v>----</v>
      </c>
      <c r="M30" t="str">
        <f>LEFT(RIGHT(Basis!$A31,$B30-FIND("#",SUBSTITUTE(Basis!$A31,";","#",10))),FIND("#",SUBSTITUTE(Basis!$A31,";","#",11))-FIND("#",SUBSTITUTE(Basis!$A31,";","#",10))-1)</f>
        <v>----</v>
      </c>
      <c r="N30" t="str">
        <f>LEFT(RIGHT(Basis!$A31,$B30-FIND("#",SUBSTITUTE(Basis!$A31,";","#",11))),FIND("#",SUBSTITUTE(Basis!$A31,";","#",12))-FIND("#",SUBSTITUTE(Basis!$A31,";","#",11))-1)</f>
        <v>----</v>
      </c>
      <c r="O30" t="str">
        <f>LEFT(RIGHT(Basis!$A31,$B30-FIND("#",SUBSTITUTE(Basis!$A31,";","#",12))),FIND("#",SUBSTITUTE(Basis!$A31,";","#",13))-FIND("#",SUBSTITUTE(Basis!$A31,";","#",12))-1)</f>
        <v>----</v>
      </c>
      <c r="P30" t="str">
        <f>LEFT(RIGHT(Basis!$A31,$B30-FIND("#",SUBSTITUTE(Basis!$A31,";","#",13))),FIND("#",SUBSTITUTE(Basis!$A31,";","#",14))-FIND("#",SUBSTITUTE(Basis!$A31,";","#",13))-1)</f>
        <v>----</v>
      </c>
      <c r="Q30" t="str">
        <f>LEFT(RIGHT(Basis!$A31,$B30-FIND("#",SUBSTITUTE(Basis!$A31,";","#",14))),FIND("#",SUBSTITUTE(Basis!$A31,";","#",15))-FIND("#",SUBSTITUTE(Basis!$A31,";","#",14))-1)</f>
        <v>----</v>
      </c>
      <c r="R30" t="str">
        <f>LEFT(RIGHT(Basis!$A31,$B30-FIND("#",SUBSTITUTE(Basis!$A31,";","#",15))),FIND("#",SUBSTITUTE(Basis!$A31,";","#",16))-FIND("#",SUBSTITUTE(Basis!$A31,";","#",15))-1)</f>
        <v>----</v>
      </c>
      <c r="S30" t="str">
        <f>LEFT(RIGHT(Basis!$A31,$B30-FIND("#",SUBSTITUTE(Basis!$A31,";","#",16))),FIND("#",SUBSTITUTE(Basis!$A31,";","#",17))-FIND("#",SUBSTITUTE(Basis!$A31,";","#",16))-1)</f>
        <v>----</v>
      </c>
      <c r="T30" t="str">
        <f>LEFT(RIGHT(Basis!$A31,$B30-FIND("#",SUBSTITUTE(Basis!$A31,";","#",17))),FIND("#",SUBSTITUTE(Basis!$A31,";","#",18))-FIND("#",SUBSTITUTE(Basis!$A31,";","#",17))-1)</f>
        <v>----</v>
      </c>
      <c r="U30" t="str">
        <f>LEFT(RIGHT(Basis!$A31,$B30-FIND("#",SUBSTITUTE(Basis!$A31,";","#",18))),FIND("#",SUBSTITUTE(Basis!$A31,";","#",19))-FIND("#",SUBSTITUTE(Basis!$A31,";","#",18))-1)</f>
        <v>----</v>
      </c>
      <c r="V30" t="str">
        <f>LEFT(RIGHT(Basis!$A31,$B30-FIND("#",SUBSTITUTE(Basis!$A31,";","#",19))),FIND("#",SUBSTITUTE(Basis!$A31,";","#",20))-FIND("#",SUBSTITUTE(Basis!$A31,";","#",19))-1)</f>
        <v>----</v>
      </c>
      <c r="W30" t="str">
        <f>LEFT(RIGHT(Basis!$A31,$B30-FIND("#",SUBSTITUTE(Basis!$A31,";","#",20))),FIND("#",SUBSTITUTE(Basis!$A31,";","#",21))-FIND("#",SUBSTITUTE(Basis!$A31,";","#",20))-1)</f>
        <v>----</v>
      </c>
      <c r="X30" t="str">
        <f>LEFT(RIGHT(Basis!$A31,$B30-FIND("#",SUBSTITUTE(Basis!$A31,";","#",21))),FIND("#",SUBSTITUTE(Basis!$A31,";","#",22))-FIND("#",SUBSTITUTE(Basis!$A31,";","#",21))-1)</f>
        <v>----</v>
      </c>
      <c r="Y30" t="str">
        <f>LEFT(RIGHT(Basis!$A31,$B30-FIND("#",SUBSTITUTE(Basis!$A31,";","#",22))),FIND("#",SUBSTITUTE(Basis!$A31,";","#",23))-FIND("#",SUBSTITUTE(Basis!$A31,";","#",22))-1)</f>
        <v>----</v>
      </c>
      <c r="Z30" t="str">
        <f>LEFT(RIGHT(Basis!$A31,$B30-FIND("#",SUBSTITUTE(Basis!$A31,";","#",23))),FIND("#",SUBSTITUTE(Basis!$A31,";","#",24))-FIND("#",SUBSTITUTE(Basis!$A31,";","#",23))-1)</f>
        <v>----</v>
      </c>
      <c r="AA30" t="str">
        <f>LEFT(RIGHT(Basis!$A31,$B30-FIND("#",SUBSTITUTE(Basis!$A31,";","#",24))),FIND("#",SUBSTITUTE(Basis!$A31,";","#",25))-FIND("#",SUBSTITUTE(Basis!$A31,";","#",24))-1)</f>
        <v>----</v>
      </c>
      <c r="AB30" t="str">
        <f>LEFT(RIGHT(Basis!$A31,$B30-FIND("#",SUBSTITUTE(Basis!$A31,";","#",25))),FIND("#",SUBSTITUTE(Basis!$A31,";","#",26))-FIND("#",SUBSTITUTE(Basis!$A31,";","#",25))-1)</f>
        <v>----</v>
      </c>
      <c r="AC30" t="str">
        <f>LEFT(RIGHT(Basis!$A31,$B30-FIND("#",SUBSTITUTE(Basis!$A31,";","#",26))),FIND("#",SUBSTITUTE(Basis!$A31,";","#",27))-FIND("#",SUBSTITUTE(Basis!$A31,";","#",26))-1)</f>
        <v>----</v>
      </c>
      <c r="AD30" t="str">
        <f>LEFT(RIGHT(Basis!$A31,$B30-FIND("#",SUBSTITUTE(Basis!$A31,";","#",27))),FIND("#",SUBSTITUTE(Basis!$A31,";","#",28))-FIND("#",SUBSTITUTE(Basis!$A31,";","#",27))-1)</f>
        <v>----</v>
      </c>
      <c r="AE30" t="str">
        <f>LEFT(RIGHT(Basis!$A31,$B30-FIND("#",SUBSTITUTE(Basis!$A31,";","#",28))),FIND("#",SUBSTITUTE(Basis!$A31,";","#",29))-FIND("#",SUBSTITUTE(Basis!$A31,";","#",28))-1)</f>
        <v>----</v>
      </c>
      <c r="AF30" t="str">
        <f>LEFT(RIGHT(Basis!$A31,$B30-FIND("#",SUBSTITUTE(Basis!$A31,";","#",29))),FIND("#",SUBSTITUTE(Basis!$A31,";","#",30))-FIND("#",SUBSTITUTE(Basis!$A31,";","#",29))-1)</f>
        <v>----</v>
      </c>
      <c r="AG30" t="str">
        <f>LEFT(RIGHT(Basis!$A31,$B30-FIND("#",SUBSTITUTE(Basis!$A31,";","#",30))),FIND("#",SUBSTITUTE(Basis!$A31,";","#",31))-FIND("#",SUBSTITUTE(Basis!$A31,";","#",30))-1)</f>
        <v>----</v>
      </c>
      <c r="AH30" t="str">
        <f>LEFT(RIGHT(Basis!$A31,$B30-FIND("#",SUBSTITUTE(Basis!$A31,";","#",31))),FIND("#",SUBSTITUTE(Basis!$A31,";","#",32))-FIND("#",SUBSTITUTE(Basis!$A31,";","#",31))-1)</f>
        <v>----</v>
      </c>
      <c r="AI30" t="str">
        <f>LEFT(RIGHT(Basis!$A31,$B30-FIND("#",SUBSTITUTE(Basis!$A31,";","#",32))),FIND("#",SUBSTITUTE(Basis!$A31,";","#",33))-FIND("#",SUBSTITUTE(Basis!$A31,";","#",32))-1)</f>
        <v>----</v>
      </c>
      <c r="AJ30" t="str">
        <f>LEFT(RIGHT(Basis!$A31,$B30-FIND("#",SUBSTITUTE(Basis!$A31,";","#",33))),FIND("#",SUBSTITUTE(Basis!$A31,";","#",34))-FIND("#",SUBSTITUTE(Basis!$A31,";","#",33))-1)</f>
        <v>----</v>
      </c>
      <c r="AK30" t="str">
        <f>LEFT(RIGHT(Basis!$A31,$B30-FIND("#",SUBSTITUTE(Basis!$A31,";","#",34))),FIND("#",SUBSTITUTE(Basis!$A31,";","#",35))-FIND("#",SUBSTITUTE(Basis!$A31,";","#",34))-1)</f>
        <v>----</v>
      </c>
      <c r="AL30" t="str">
        <f>LEFT(RIGHT(Basis!$A31,$B30-FIND("#",SUBSTITUTE(Basis!$A31,";","#",35))),FIND("#",SUBSTITUTE(Basis!$A31,";","#",36))-FIND("#",SUBSTITUTE(Basis!$A31,";","#",35))-1)</f>
        <v>----</v>
      </c>
      <c r="AM30" t="str">
        <f>LEFT(RIGHT(Basis!$A31,$B30-FIND("#",SUBSTITUTE(Basis!$A31,";","#",36))),FIND("#",SUBSTITUTE(Basis!$A31,";","#",37))-FIND("#",SUBSTITUTE(Basis!$A31,";","#",36))-1)</f>
        <v>----</v>
      </c>
      <c r="AN30" t="str">
        <f>RIGHT(Basis!A31,B30-FIND("#",SUBSTITUTE(Basis!$A31,";","#",37)))</f>
        <v>----</v>
      </c>
    </row>
    <row r="31" spans="1:40" ht="13.5" customHeight="1" x14ac:dyDescent="0.2">
      <c r="A31">
        <v>29</v>
      </c>
      <c r="B31">
        <f>LEN(Basis!A32)</f>
        <v>209</v>
      </c>
      <c r="C31" t="str">
        <f>LEFT(Basis!A32,FIND(";",Basis!A32)-1)</f>
        <v>prof. Kunde</v>
      </c>
      <c r="D31" t="str">
        <f>LEFT(RIGHT(Basis!$A32,$B31-FIND("#",SUBSTITUTE(Basis!$A32,";","#",1))),FIND("#",SUBSTITUTE(Basis!$A32,";","#",2))-FIND("#",SUBSTITUTE(Basis!$A32,";","#",1))-1)</f>
        <v>Zinsd.: Term.u.Opt.</v>
      </c>
      <c r="E31" t="str">
        <f>LEFT(RIGHT(Basis!$A32,$B31-FIND("#",SUBSTITUTE(Basis!$A32,";","#",2))),FIND("#",SUBSTITUTE(Basis!$A32,";","#",3))-FIND("#",SUBSTITUTE(Basis!$A32,";","#",2))-1)</f>
        <v>Ja</v>
      </c>
      <c r="F31" t="str">
        <f>LEFT(RIGHT(Basis!$A32,$B31-FIND("#",SUBSTITUTE(Basis!$A32,";","#",3))),FIND("#",SUBSTITUTE(Basis!$A32,";","#",4))-FIND("#",SUBSTITUTE(Basis!$A32,";","#",3))-1)</f>
        <v>----</v>
      </c>
      <c r="G31" t="str">
        <f>LEFT(RIGHT(Basis!$A32,$B31-FIND("#",SUBSTITUTE(Basis!$A32,";","#",4))),FIND("#",SUBSTITUTE(Basis!$A32,";","#",5))-FIND("#",SUBSTITUTE(Basis!$A32,";","#",4))-1)</f>
        <v>----</v>
      </c>
      <c r="H31" t="str">
        <f>LEFT(RIGHT(Basis!$A32,$B31-FIND("#",SUBSTITUTE(Basis!$A32,";","#",5))),FIND("#",SUBSTITUTE(Basis!$A32,";","#",6))-FIND("#",SUBSTITUTE(Basis!$A32,";","#",5))-1)</f>
        <v>----</v>
      </c>
      <c r="I31" t="str">
        <f>LEFT(RIGHT(Basis!$A32,$B31-FIND("#",SUBSTITUTE(Basis!$A32,";","#",6))),FIND("#",SUBSTITUTE(Basis!$A32,";","#",7))-FIND("#",SUBSTITUTE(Basis!$A32,";","#",6))-1)</f>
        <v>----</v>
      </c>
      <c r="J31" t="str">
        <f>LEFT(RIGHT(Basis!$A32,$B31-FIND("#",SUBSTITUTE(Basis!$A32,";","#",7))),FIND("#",SUBSTITUTE(Basis!$A32,";","#",8))-FIND("#",SUBSTITUTE(Basis!$A32,";","#",7))-1)</f>
        <v>----</v>
      </c>
      <c r="K31" t="str">
        <f>LEFT(RIGHT(Basis!$A32,$B31-FIND("#",SUBSTITUTE(Basis!$A32,";","#",8))),FIND("#",SUBSTITUTE(Basis!$A32,";","#",9))-FIND("#",SUBSTITUTE(Basis!$A32,";","#",8))-1)</f>
        <v>----</v>
      </c>
      <c r="L31" t="str">
        <f>LEFT(RIGHT(Basis!$A32,$B31-FIND("#",SUBSTITUTE(Basis!$A32,";","#",9))),FIND("#",SUBSTITUTE(Basis!$A32,";","#",10))-FIND("#",SUBSTITUTE(Basis!$A32,";","#",9))-1)</f>
        <v>----</v>
      </c>
      <c r="M31" t="str">
        <f>LEFT(RIGHT(Basis!$A32,$B31-FIND("#",SUBSTITUTE(Basis!$A32,";","#",10))),FIND("#",SUBSTITUTE(Basis!$A32,";","#",11))-FIND("#",SUBSTITUTE(Basis!$A32,";","#",10))-1)</f>
        <v>----</v>
      </c>
      <c r="N31" t="str">
        <f>LEFT(RIGHT(Basis!$A32,$B31-FIND("#",SUBSTITUTE(Basis!$A32,";","#",11))),FIND("#",SUBSTITUTE(Basis!$A32,";","#",12))-FIND("#",SUBSTITUTE(Basis!$A32,";","#",11))-1)</f>
        <v>----</v>
      </c>
      <c r="O31" t="str">
        <f>LEFT(RIGHT(Basis!$A32,$B31-FIND("#",SUBSTITUTE(Basis!$A32,";","#",12))),FIND("#",SUBSTITUTE(Basis!$A32,";","#",13))-FIND("#",SUBSTITUTE(Basis!$A32,";","#",12))-1)</f>
        <v>----</v>
      </c>
      <c r="P31" t="str">
        <f>LEFT(RIGHT(Basis!$A32,$B31-FIND("#",SUBSTITUTE(Basis!$A32,";","#",13))),FIND("#",SUBSTITUTE(Basis!$A32,";","#",14))-FIND("#",SUBSTITUTE(Basis!$A32,";","#",13))-1)</f>
        <v>----</v>
      </c>
      <c r="Q31" t="str">
        <f>LEFT(RIGHT(Basis!$A32,$B31-FIND("#",SUBSTITUTE(Basis!$A32,";","#",14))),FIND("#",SUBSTITUTE(Basis!$A32,";","#",15))-FIND("#",SUBSTITUTE(Basis!$A32,";","#",14))-1)</f>
        <v>----</v>
      </c>
      <c r="R31" t="str">
        <f>LEFT(RIGHT(Basis!$A32,$B31-FIND("#",SUBSTITUTE(Basis!$A32,";","#",15))),FIND("#",SUBSTITUTE(Basis!$A32,";","#",16))-FIND("#",SUBSTITUTE(Basis!$A32,";","#",15))-1)</f>
        <v>----</v>
      </c>
      <c r="S31" t="str">
        <f>LEFT(RIGHT(Basis!$A32,$B31-FIND("#",SUBSTITUTE(Basis!$A32,";","#",16))),FIND("#",SUBSTITUTE(Basis!$A32,";","#",17))-FIND("#",SUBSTITUTE(Basis!$A32,";","#",16))-1)</f>
        <v>----</v>
      </c>
      <c r="T31" t="str">
        <f>LEFT(RIGHT(Basis!$A32,$B31-FIND("#",SUBSTITUTE(Basis!$A32,";","#",17))),FIND("#",SUBSTITUTE(Basis!$A32,";","#",18))-FIND("#",SUBSTITUTE(Basis!$A32,";","#",17))-1)</f>
        <v>----</v>
      </c>
      <c r="U31" t="str">
        <f>LEFT(RIGHT(Basis!$A32,$B31-FIND("#",SUBSTITUTE(Basis!$A32,";","#",18))),FIND("#",SUBSTITUTE(Basis!$A32,";","#",19))-FIND("#",SUBSTITUTE(Basis!$A32,";","#",18))-1)</f>
        <v>----</v>
      </c>
      <c r="V31" t="str">
        <f>LEFT(RIGHT(Basis!$A32,$B31-FIND("#",SUBSTITUTE(Basis!$A32,";","#",19))),FIND("#",SUBSTITUTE(Basis!$A32,";","#",20))-FIND("#",SUBSTITUTE(Basis!$A32,";","#",19))-1)</f>
        <v>----</v>
      </c>
      <c r="W31" t="str">
        <f>LEFT(RIGHT(Basis!$A32,$B31-FIND("#",SUBSTITUTE(Basis!$A32,";","#",20))),FIND("#",SUBSTITUTE(Basis!$A32,";","#",21))-FIND("#",SUBSTITUTE(Basis!$A32,";","#",20))-1)</f>
        <v>----</v>
      </c>
      <c r="X31" t="str">
        <f>LEFT(RIGHT(Basis!$A32,$B31-FIND("#",SUBSTITUTE(Basis!$A32,";","#",21))),FIND("#",SUBSTITUTE(Basis!$A32,";","#",22))-FIND("#",SUBSTITUTE(Basis!$A32,";","#",21))-1)</f>
        <v>----</v>
      </c>
      <c r="Y31" t="str">
        <f>LEFT(RIGHT(Basis!$A32,$B31-FIND("#",SUBSTITUTE(Basis!$A32,";","#",22))),FIND("#",SUBSTITUTE(Basis!$A32,";","#",23))-FIND("#",SUBSTITUTE(Basis!$A32,";","#",22))-1)</f>
        <v>----</v>
      </c>
      <c r="Z31" t="str">
        <f>LEFT(RIGHT(Basis!$A32,$B31-FIND("#",SUBSTITUTE(Basis!$A32,";","#",23))),FIND("#",SUBSTITUTE(Basis!$A32,";","#",24))-FIND("#",SUBSTITUTE(Basis!$A32,";","#",23))-1)</f>
        <v>----</v>
      </c>
      <c r="AA31" t="str">
        <f>LEFT(RIGHT(Basis!$A32,$B31-FIND("#",SUBSTITUTE(Basis!$A32,";","#",24))),FIND("#",SUBSTITUTE(Basis!$A32,";","#",25))-FIND("#",SUBSTITUTE(Basis!$A32,";","#",24))-1)</f>
        <v>----</v>
      </c>
      <c r="AB31" t="str">
        <f>LEFT(RIGHT(Basis!$A32,$B31-FIND("#",SUBSTITUTE(Basis!$A32,";","#",25))),FIND("#",SUBSTITUTE(Basis!$A32,";","#",26))-FIND("#",SUBSTITUTE(Basis!$A32,";","#",25))-1)</f>
        <v>----</v>
      </c>
      <c r="AC31" t="str">
        <f>LEFT(RIGHT(Basis!$A32,$B31-FIND("#",SUBSTITUTE(Basis!$A32,";","#",26))),FIND("#",SUBSTITUTE(Basis!$A32,";","#",27))-FIND("#",SUBSTITUTE(Basis!$A32,";","#",26))-1)</f>
        <v>----</v>
      </c>
      <c r="AD31" t="str">
        <f>LEFT(RIGHT(Basis!$A32,$B31-FIND("#",SUBSTITUTE(Basis!$A32,";","#",27))),FIND("#",SUBSTITUTE(Basis!$A32,";","#",28))-FIND("#",SUBSTITUTE(Basis!$A32,";","#",27))-1)</f>
        <v>----</v>
      </c>
      <c r="AE31" t="str">
        <f>LEFT(RIGHT(Basis!$A32,$B31-FIND("#",SUBSTITUTE(Basis!$A32,";","#",28))),FIND("#",SUBSTITUTE(Basis!$A32,";","#",29))-FIND("#",SUBSTITUTE(Basis!$A32,";","#",28))-1)</f>
        <v>----</v>
      </c>
      <c r="AF31" t="str">
        <f>LEFT(RIGHT(Basis!$A32,$B31-FIND("#",SUBSTITUTE(Basis!$A32,";","#",29))),FIND("#",SUBSTITUTE(Basis!$A32,";","#",30))-FIND("#",SUBSTITUTE(Basis!$A32,";","#",29))-1)</f>
        <v>----</v>
      </c>
      <c r="AG31" t="str">
        <f>LEFT(RIGHT(Basis!$A32,$B31-FIND("#",SUBSTITUTE(Basis!$A32,";","#",30))),FIND("#",SUBSTITUTE(Basis!$A32,";","#",31))-FIND("#",SUBSTITUTE(Basis!$A32,";","#",30))-1)</f>
        <v>----</v>
      </c>
      <c r="AH31" t="str">
        <f>LEFT(RIGHT(Basis!$A32,$B31-FIND("#",SUBSTITUTE(Basis!$A32,";","#",31))),FIND("#",SUBSTITUTE(Basis!$A32,";","#",32))-FIND("#",SUBSTITUTE(Basis!$A32,";","#",31))-1)</f>
        <v>----</v>
      </c>
      <c r="AI31" t="str">
        <f>LEFT(RIGHT(Basis!$A32,$B31-FIND("#",SUBSTITUTE(Basis!$A32,";","#",32))),FIND("#",SUBSTITUTE(Basis!$A32,";","#",33))-FIND("#",SUBSTITUTE(Basis!$A32,";","#",32))-1)</f>
        <v>----</v>
      </c>
      <c r="AJ31" t="str">
        <f>LEFT(RIGHT(Basis!$A32,$B31-FIND("#",SUBSTITUTE(Basis!$A32,";","#",33))),FIND("#",SUBSTITUTE(Basis!$A32,";","#",34))-FIND("#",SUBSTITUTE(Basis!$A32,";","#",33))-1)</f>
        <v>----</v>
      </c>
      <c r="AK31" t="str">
        <f>LEFT(RIGHT(Basis!$A32,$B31-FIND("#",SUBSTITUTE(Basis!$A32,";","#",34))),FIND("#",SUBSTITUTE(Basis!$A32,";","#",35))-FIND("#",SUBSTITUTE(Basis!$A32,";","#",34))-1)</f>
        <v>----</v>
      </c>
      <c r="AL31" t="str">
        <f>LEFT(RIGHT(Basis!$A32,$B31-FIND("#",SUBSTITUTE(Basis!$A32,";","#",35))),FIND("#",SUBSTITUTE(Basis!$A32,";","#",36))-FIND("#",SUBSTITUTE(Basis!$A32,";","#",35))-1)</f>
        <v>----</v>
      </c>
      <c r="AM31" t="str">
        <f>LEFT(RIGHT(Basis!$A32,$B31-FIND("#",SUBSTITUTE(Basis!$A32,";","#",36))),FIND("#",SUBSTITUTE(Basis!$A32,";","#",37))-FIND("#",SUBSTITUTE(Basis!$A32,";","#",36))-1)</f>
        <v>----</v>
      </c>
      <c r="AN31" t="str">
        <f>RIGHT(Basis!A32,B31-FIND("#",SUBSTITUTE(Basis!$A32,";","#",37)))</f>
        <v>----</v>
      </c>
    </row>
    <row r="32" spans="1:40" ht="13.5" customHeight="1" x14ac:dyDescent="0.2">
      <c r="A32">
        <v>30</v>
      </c>
      <c r="B32">
        <f>LEN(Basis!A33)</f>
        <v>208</v>
      </c>
      <c r="C32" t="str">
        <f>LEFT(Basis!A33,FIND(";",Basis!A33)-1)</f>
        <v>prof. Kunde</v>
      </c>
      <c r="D32" t="str">
        <f>LEFT(RIGHT(Basis!$A33,$B32-FIND("#",SUBSTITUTE(Basis!$A33,";","#",1))),FIND("#",SUBSTITUTE(Basis!$A33,";","#",2))-FIND("#",SUBSTITUTE(Basis!$A33,";","#",1))-1)</f>
        <v>Zinsd.: Swaps u.s.</v>
      </c>
      <c r="E32" t="str">
        <f>LEFT(RIGHT(Basis!$A33,$B32-FIND("#",SUBSTITUTE(Basis!$A33,";","#",2))),FIND("#",SUBSTITUTE(Basis!$A33,";","#",3))-FIND("#",SUBSTITUTE(Basis!$A33,";","#",2))-1)</f>
        <v>Ja</v>
      </c>
      <c r="F32" t="str">
        <f>LEFT(RIGHT(Basis!$A33,$B32-FIND("#",SUBSTITUTE(Basis!$A33,";","#",3))),FIND("#",SUBSTITUTE(Basis!$A33,";","#",4))-FIND("#",SUBSTITUTE(Basis!$A33,";","#",3))-1)</f>
        <v>----</v>
      </c>
      <c r="G32" t="str">
        <f>LEFT(RIGHT(Basis!$A33,$B32-FIND("#",SUBSTITUTE(Basis!$A33,";","#",4))),FIND("#",SUBSTITUTE(Basis!$A33,";","#",5))-FIND("#",SUBSTITUTE(Basis!$A33,";","#",4))-1)</f>
        <v>----</v>
      </c>
      <c r="H32" t="str">
        <f>LEFT(RIGHT(Basis!$A33,$B32-FIND("#",SUBSTITUTE(Basis!$A33,";","#",5))),FIND("#",SUBSTITUTE(Basis!$A33,";","#",6))-FIND("#",SUBSTITUTE(Basis!$A33,";","#",5))-1)</f>
        <v>----</v>
      </c>
      <c r="I32" t="str">
        <f>LEFT(RIGHT(Basis!$A33,$B32-FIND("#",SUBSTITUTE(Basis!$A33,";","#",6))),FIND("#",SUBSTITUTE(Basis!$A33,";","#",7))-FIND("#",SUBSTITUTE(Basis!$A33,";","#",6))-1)</f>
        <v>----</v>
      </c>
      <c r="J32" t="str">
        <f>LEFT(RIGHT(Basis!$A33,$B32-FIND("#",SUBSTITUTE(Basis!$A33,";","#",7))),FIND("#",SUBSTITUTE(Basis!$A33,";","#",8))-FIND("#",SUBSTITUTE(Basis!$A33,";","#",7))-1)</f>
        <v>----</v>
      </c>
      <c r="K32" t="str">
        <f>LEFT(RIGHT(Basis!$A33,$B32-FIND("#",SUBSTITUTE(Basis!$A33,";","#",8))),FIND("#",SUBSTITUTE(Basis!$A33,";","#",9))-FIND("#",SUBSTITUTE(Basis!$A33,";","#",8))-1)</f>
        <v>----</v>
      </c>
      <c r="L32" t="str">
        <f>LEFT(RIGHT(Basis!$A33,$B32-FIND("#",SUBSTITUTE(Basis!$A33,";","#",9))),FIND("#",SUBSTITUTE(Basis!$A33,";","#",10))-FIND("#",SUBSTITUTE(Basis!$A33,";","#",9))-1)</f>
        <v>----</v>
      </c>
      <c r="M32" t="str">
        <f>LEFT(RIGHT(Basis!$A33,$B32-FIND("#",SUBSTITUTE(Basis!$A33,";","#",10))),FIND("#",SUBSTITUTE(Basis!$A33,";","#",11))-FIND("#",SUBSTITUTE(Basis!$A33,";","#",10))-1)</f>
        <v>----</v>
      </c>
      <c r="N32" t="str">
        <f>LEFT(RIGHT(Basis!$A33,$B32-FIND("#",SUBSTITUTE(Basis!$A33,";","#",11))),FIND("#",SUBSTITUTE(Basis!$A33,";","#",12))-FIND("#",SUBSTITUTE(Basis!$A33,";","#",11))-1)</f>
        <v>----</v>
      </c>
      <c r="O32" t="str">
        <f>LEFT(RIGHT(Basis!$A33,$B32-FIND("#",SUBSTITUTE(Basis!$A33,";","#",12))),FIND("#",SUBSTITUTE(Basis!$A33,";","#",13))-FIND("#",SUBSTITUTE(Basis!$A33,";","#",12))-1)</f>
        <v>----</v>
      </c>
      <c r="P32" t="str">
        <f>LEFT(RIGHT(Basis!$A33,$B32-FIND("#",SUBSTITUTE(Basis!$A33,";","#",13))),FIND("#",SUBSTITUTE(Basis!$A33,";","#",14))-FIND("#",SUBSTITUTE(Basis!$A33,";","#",13))-1)</f>
        <v>----</v>
      </c>
      <c r="Q32" t="str">
        <f>LEFT(RIGHT(Basis!$A33,$B32-FIND("#",SUBSTITUTE(Basis!$A33,";","#",14))),FIND("#",SUBSTITUTE(Basis!$A33,";","#",15))-FIND("#",SUBSTITUTE(Basis!$A33,";","#",14))-1)</f>
        <v>----</v>
      </c>
      <c r="R32" t="str">
        <f>LEFT(RIGHT(Basis!$A33,$B32-FIND("#",SUBSTITUTE(Basis!$A33,";","#",15))),FIND("#",SUBSTITUTE(Basis!$A33,";","#",16))-FIND("#",SUBSTITUTE(Basis!$A33,";","#",15))-1)</f>
        <v>----</v>
      </c>
      <c r="S32" t="str">
        <f>LEFT(RIGHT(Basis!$A33,$B32-FIND("#",SUBSTITUTE(Basis!$A33,";","#",16))),FIND("#",SUBSTITUTE(Basis!$A33,";","#",17))-FIND("#",SUBSTITUTE(Basis!$A33,";","#",16))-1)</f>
        <v>----</v>
      </c>
      <c r="T32" t="str">
        <f>LEFT(RIGHT(Basis!$A33,$B32-FIND("#",SUBSTITUTE(Basis!$A33,";","#",17))),FIND("#",SUBSTITUTE(Basis!$A33,";","#",18))-FIND("#",SUBSTITUTE(Basis!$A33,";","#",17))-1)</f>
        <v>----</v>
      </c>
      <c r="U32" t="str">
        <f>LEFT(RIGHT(Basis!$A33,$B32-FIND("#",SUBSTITUTE(Basis!$A33,";","#",18))),FIND("#",SUBSTITUTE(Basis!$A33,";","#",19))-FIND("#",SUBSTITUTE(Basis!$A33,";","#",18))-1)</f>
        <v>----</v>
      </c>
      <c r="V32" t="str">
        <f>LEFT(RIGHT(Basis!$A33,$B32-FIND("#",SUBSTITUTE(Basis!$A33,";","#",19))),FIND("#",SUBSTITUTE(Basis!$A33,";","#",20))-FIND("#",SUBSTITUTE(Basis!$A33,";","#",19))-1)</f>
        <v>----</v>
      </c>
      <c r="W32" t="str">
        <f>LEFT(RIGHT(Basis!$A33,$B32-FIND("#",SUBSTITUTE(Basis!$A33,";","#",20))),FIND("#",SUBSTITUTE(Basis!$A33,";","#",21))-FIND("#",SUBSTITUTE(Basis!$A33,";","#",20))-1)</f>
        <v>----</v>
      </c>
      <c r="X32" t="str">
        <f>LEFT(RIGHT(Basis!$A33,$B32-FIND("#",SUBSTITUTE(Basis!$A33,";","#",21))),FIND("#",SUBSTITUTE(Basis!$A33,";","#",22))-FIND("#",SUBSTITUTE(Basis!$A33,";","#",21))-1)</f>
        <v>----</v>
      </c>
      <c r="Y32" t="str">
        <f>LEFT(RIGHT(Basis!$A33,$B32-FIND("#",SUBSTITUTE(Basis!$A33,";","#",22))),FIND("#",SUBSTITUTE(Basis!$A33,";","#",23))-FIND("#",SUBSTITUTE(Basis!$A33,";","#",22))-1)</f>
        <v>----</v>
      </c>
      <c r="Z32" t="str">
        <f>LEFT(RIGHT(Basis!$A33,$B32-FIND("#",SUBSTITUTE(Basis!$A33,";","#",23))),FIND("#",SUBSTITUTE(Basis!$A33,";","#",24))-FIND("#",SUBSTITUTE(Basis!$A33,";","#",23))-1)</f>
        <v>----</v>
      </c>
      <c r="AA32" t="str">
        <f>LEFT(RIGHT(Basis!$A33,$B32-FIND("#",SUBSTITUTE(Basis!$A33,";","#",24))),FIND("#",SUBSTITUTE(Basis!$A33,";","#",25))-FIND("#",SUBSTITUTE(Basis!$A33,";","#",24))-1)</f>
        <v>----</v>
      </c>
      <c r="AB32" t="str">
        <f>LEFT(RIGHT(Basis!$A33,$B32-FIND("#",SUBSTITUTE(Basis!$A33,";","#",25))),FIND("#",SUBSTITUTE(Basis!$A33,";","#",26))-FIND("#",SUBSTITUTE(Basis!$A33,";","#",25))-1)</f>
        <v>----</v>
      </c>
      <c r="AC32" t="str">
        <f>LEFT(RIGHT(Basis!$A33,$B32-FIND("#",SUBSTITUTE(Basis!$A33,";","#",26))),FIND("#",SUBSTITUTE(Basis!$A33,";","#",27))-FIND("#",SUBSTITUTE(Basis!$A33,";","#",26))-1)</f>
        <v>----</v>
      </c>
      <c r="AD32" t="str">
        <f>LEFT(RIGHT(Basis!$A33,$B32-FIND("#",SUBSTITUTE(Basis!$A33,";","#",27))),FIND("#",SUBSTITUTE(Basis!$A33,";","#",28))-FIND("#",SUBSTITUTE(Basis!$A33,";","#",27))-1)</f>
        <v>----</v>
      </c>
      <c r="AE32" t="str">
        <f>LEFT(RIGHT(Basis!$A33,$B32-FIND("#",SUBSTITUTE(Basis!$A33,";","#",28))),FIND("#",SUBSTITUTE(Basis!$A33,";","#",29))-FIND("#",SUBSTITUTE(Basis!$A33,";","#",28))-1)</f>
        <v>----</v>
      </c>
      <c r="AF32" t="str">
        <f>LEFT(RIGHT(Basis!$A33,$B32-FIND("#",SUBSTITUTE(Basis!$A33,";","#",29))),FIND("#",SUBSTITUTE(Basis!$A33,";","#",30))-FIND("#",SUBSTITUTE(Basis!$A33,";","#",29))-1)</f>
        <v>----</v>
      </c>
      <c r="AG32" t="str">
        <f>LEFT(RIGHT(Basis!$A33,$B32-FIND("#",SUBSTITUTE(Basis!$A33,";","#",30))),FIND("#",SUBSTITUTE(Basis!$A33,";","#",31))-FIND("#",SUBSTITUTE(Basis!$A33,";","#",30))-1)</f>
        <v>----</v>
      </c>
      <c r="AH32" t="str">
        <f>LEFT(RIGHT(Basis!$A33,$B32-FIND("#",SUBSTITUTE(Basis!$A33,";","#",31))),FIND("#",SUBSTITUTE(Basis!$A33,";","#",32))-FIND("#",SUBSTITUTE(Basis!$A33,";","#",31))-1)</f>
        <v>----</v>
      </c>
      <c r="AI32" t="str">
        <f>LEFT(RIGHT(Basis!$A33,$B32-FIND("#",SUBSTITUTE(Basis!$A33,";","#",32))),FIND("#",SUBSTITUTE(Basis!$A33,";","#",33))-FIND("#",SUBSTITUTE(Basis!$A33,";","#",32))-1)</f>
        <v>----</v>
      </c>
      <c r="AJ32" t="str">
        <f>LEFT(RIGHT(Basis!$A33,$B32-FIND("#",SUBSTITUTE(Basis!$A33,";","#",33))),FIND("#",SUBSTITUTE(Basis!$A33,";","#",34))-FIND("#",SUBSTITUTE(Basis!$A33,";","#",33))-1)</f>
        <v>----</v>
      </c>
      <c r="AK32" t="str">
        <f>LEFT(RIGHT(Basis!$A33,$B32-FIND("#",SUBSTITUTE(Basis!$A33,";","#",34))),FIND("#",SUBSTITUTE(Basis!$A33,";","#",35))-FIND("#",SUBSTITUTE(Basis!$A33,";","#",34))-1)</f>
        <v>----</v>
      </c>
      <c r="AL32" t="str">
        <f>LEFT(RIGHT(Basis!$A33,$B32-FIND("#",SUBSTITUTE(Basis!$A33,";","#",35))),FIND("#",SUBSTITUTE(Basis!$A33,";","#",36))-FIND("#",SUBSTITUTE(Basis!$A33,";","#",35))-1)</f>
        <v>----</v>
      </c>
      <c r="AM32" t="str">
        <f>LEFT(RIGHT(Basis!$A33,$B32-FIND("#",SUBSTITUTE(Basis!$A33,";","#",36))),FIND("#",SUBSTITUTE(Basis!$A33,";","#",37))-FIND("#",SUBSTITUTE(Basis!$A33,";","#",36))-1)</f>
        <v>----</v>
      </c>
      <c r="AN32" t="str">
        <f>RIGHT(Basis!A33,B32-FIND("#",SUBSTITUTE(Basis!$A33,";","#",37)))</f>
        <v>----</v>
      </c>
    </row>
    <row r="33" spans="1:40" ht="13.5" customHeight="1" x14ac:dyDescent="0.2">
      <c r="A33">
        <v>31</v>
      </c>
      <c r="B33">
        <f>LEN(Basis!A34)</f>
        <v>211</v>
      </c>
      <c r="C33" t="str">
        <f>LEFT(Basis!A34,FIND(";",Basis!A34)-1)</f>
        <v>prof. Kunde</v>
      </c>
      <c r="D33" t="str">
        <f>LEFT(RIGHT(Basis!$A34,$B33-FIND("#",SUBSTITUTE(Basis!$A34,";","#",1))),FIND("#",SUBSTITUTE(Basis!$A34,";","#",2))-FIND("#",SUBSTITUTE(Basis!$A34,";","#",1))-1)</f>
        <v>Kreditd.: Term.u.Opt.</v>
      </c>
      <c r="E33" t="str">
        <f>LEFT(RIGHT(Basis!$A34,$B33-FIND("#",SUBSTITUTE(Basis!$A34,";","#",2))),FIND("#",SUBSTITUTE(Basis!$A34,";","#",3))-FIND("#",SUBSTITUTE(Basis!$A34,";","#",2))-1)</f>
        <v>Ja</v>
      </c>
      <c r="F33" t="str">
        <f>LEFT(RIGHT(Basis!$A34,$B33-FIND("#",SUBSTITUTE(Basis!$A34,";","#",3))),FIND("#",SUBSTITUTE(Basis!$A34,";","#",4))-FIND("#",SUBSTITUTE(Basis!$A34,";","#",3))-1)</f>
        <v>----</v>
      </c>
      <c r="G33" t="str">
        <f>LEFT(RIGHT(Basis!$A34,$B33-FIND("#",SUBSTITUTE(Basis!$A34,";","#",4))),FIND("#",SUBSTITUTE(Basis!$A34,";","#",5))-FIND("#",SUBSTITUTE(Basis!$A34,";","#",4))-1)</f>
        <v>----</v>
      </c>
      <c r="H33" t="str">
        <f>LEFT(RIGHT(Basis!$A34,$B33-FIND("#",SUBSTITUTE(Basis!$A34,";","#",5))),FIND("#",SUBSTITUTE(Basis!$A34,";","#",6))-FIND("#",SUBSTITUTE(Basis!$A34,";","#",5))-1)</f>
        <v>----</v>
      </c>
      <c r="I33" t="str">
        <f>LEFT(RIGHT(Basis!$A34,$B33-FIND("#",SUBSTITUTE(Basis!$A34,";","#",6))),FIND("#",SUBSTITUTE(Basis!$A34,";","#",7))-FIND("#",SUBSTITUTE(Basis!$A34,";","#",6))-1)</f>
        <v>----</v>
      </c>
      <c r="J33" t="str">
        <f>LEFT(RIGHT(Basis!$A34,$B33-FIND("#",SUBSTITUTE(Basis!$A34,";","#",7))),FIND("#",SUBSTITUTE(Basis!$A34,";","#",8))-FIND("#",SUBSTITUTE(Basis!$A34,";","#",7))-1)</f>
        <v>----</v>
      </c>
      <c r="K33" t="str">
        <f>LEFT(RIGHT(Basis!$A34,$B33-FIND("#",SUBSTITUTE(Basis!$A34,";","#",8))),FIND("#",SUBSTITUTE(Basis!$A34,";","#",9))-FIND("#",SUBSTITUTE(Basis!$A34,";","#",8))-1)</f>
        <v>----</v>
      </c>
      <c r="L33" t="str">
        <f>LEFT(RIGHT(Basis!$A34,$B33-FIND("#",SUBSTITUTE(Basis!$A34,";","#",9))),FIND("#",SUBSTITUTE(Basis!$A34,";","#",10))-FIND("#",SUBSTITUTE(Basis!$A34,";","#",9))-1)</f>
        <v>----</v>
      </c>
      <c r="M33" t="str">
        <f>LEFT(RIGHT(Basis!$A34,$B33-FIND("#",SUBSTITUTE(Basis!$A34,";","#",10))),FIND("#",SUBSTITUTE(Basis!$A34,";","#",11))-FIND("#",SUBSTITUTE(Basis!$A34,";","#",10))-1)</f>
        <v>----</v>
      </c>
      <c r="N33" t="str">
        <f>LEFT(RIGHT(Basis!$A34,$B33-FIND("#",SUBSTITUTE(Basis!$A34,";","#",11))),FIND("#",SUBSTITUTE(Basis!$A34,";","#",12))-FIND("#",SUBSTITUTE(Basis!$A34,";","#",11))-1)</f>
        <v>----</v>
      </c>
      <c r="O33" t="str">
        <f>LEFT(RIGHT(Basis!$A34,$B33-FIND("#",SUBSTITUTE(Basis!$A34,";","#",12))),FIND("#",SUBSTITUTE(Basis!$A34,";","#",13))-FIND("#",SUBSTITUTE(Basis!$A34,";","#",12))-1)</f>
        <v>----</v>
      </c>
      <c r="P33" t="str">
        <f>LEFT(RIGHT(Basis!$A34,$B33-FIND("#",SUBSTITUTE(Basis!$A34,";","#",13))),FIND("#",SUBSTITUTE(Basis!$A34,";","#",14))-FIND("#",SUBSTITUTE(Basis!$A34,";","#",13))-1)</f>
        <v>----</v>
      </c>
      <c r="Q33" t="str">
        <f>LEFT(RIGHT(Basis!$A34,$B33-FIND("#",SUBSTITUTE(Basis!$A34,";","#",14))),FIND("#",SUBSTITUTE(Basis!$A34,";","#",15))-FIND("#",SUBSTITUTE(Basis!$A34,";","#",14))-1)</f>
        <v>----</v>
      </c>
      <c r="R33" t="str">
        <f>LEFT(RIGHT(Basis!$A34,$B33-FIND("#",SUBSTITUTE(Basis!$A34,";","#",15))),FIND("#",SUBSTITUTE(Basis!$A34,";","#",16))-FIND("#",SUBSTITUTE(Basis!$A34,";","#",15))-1)</f>
        <v>----</v>
      </c>
      <c r="S33" t="str">
        <f>LEFT(RIGHT(Basis!$A34,$B33-FIND("#",SUBSTITUTE(Basis!$A34,";","#",16))),FIND("#",SUBSTITUTE(Basis!$A34,";","#",17))-FIND("#",SUBSTITUTE(Basis!$A34,";","#",16))-1)</f>
        <v>----</v>
      </c>
      <c r="T33" t="str">
        <f>LEFT(RIGHT(Basis!$A34,$B33-FIND("#",SUBSTITUTE(Basis!$A34,";","#",17))),FIND("#",SUBSTITUTE(Basis!$A34,";","#",18))-FIND("#",SUBSTITUTE(Basis!$A34,";","#",17))-1)</f>
        <v>----</v>
      </c>
      <c r="U33" t="str">
        <f>LEFT(RIGHT(Basis!$A34,$B33-FIND("#",SUBSTITUTE(Basis!$A34,";","#",18))),FIND("#",SUBSTITUTE(Basis!$A34,";","#",19))-FIND("#",SUBSTITUTE(Basis!$A34,";","#",18))-1)</f>
        <v>----</v>
      </c>
      <c r="V33" t="str">
        <f>LEFT(RIGHT(Basis!$A34,$B33-FIND("#",SUBSTITUTE(Basis!$A34,";","#",19))),FIND("#",SUBSTITUTE(Basis!$A34,";","#",20))-FIND("#",SUBSTITUTE(Basis!$A34,";","#",19))-1)</f>
        <v>----</v>
      </c>
      <c r="W33" t="str">
        <f>LEFT(RIGHT(Basis!$A34,$B33-FIND("#",SUBSTITUTE(Basis!$A34,";","#",20))),FIND("#",SUBSTITUTE(Basis!$A34,";","#",21))-FIND("#",SUBSTITUTE(Basis!$A34,";","#",20))-1)</f>
        <v>----</v>
      </c>
      <c r="X33" t="str">
        <f>LEFT(RIGHT(Basis!$A34,$B33-FIND("#",SUBSTITUTE(Basis!$A34,";","#",21))),FIND("#",SUBSTITUTE(Basis!$A34,";","#",22))-FIND("#",SUBSTITUTE(Basis!$A34,";","#",21))-1)</f>
        <v>----</v>
      </c>
      <c r="Y33" t="str">
        <f>LEFT(RIGHT(Basis!$A34,$B33-FIND("#",SUBSTITUTE(Basis!$A34,";","#",22))),FIND("#",SUBSTITUTE(Basis!$A34,";","#",23))-FIND("#",SUBSTITUTE(Basis!$A34,";","#",22))-1)</f>
        <v>----</v>
      </c>
      <c r="Z33" t="str">
        <f>LEFT(RIGHT(Basis!$A34,$B33-FIND("#",SUBSTITUTE(Basis!$A34,";","#",23))),FIND("#",SUBSTITUTE(Basis!$A34,";","#",24))-FIND("#",SUBSTITUTE(Basis!$A34,";","#",23))-1)</f>
        <v>----</v>
      </c>
      <c r="AA33" t="str">
        <f>LEFT(RIGHT(Basis!$A34,$B33-FIND("#",SUBSTITUTE(Basis!$A34,";","#",24))),FIND("#",SUBSTITUTE(Basis!$A34,";","#",25))-FIND("#",SUBSTITUTE(Basis!$A34,";","#",24))-1)</f>
        <v>----</v>
      </c>
      <c r="AB33" t="str">
        <f>LEFT(RIGHT(Basis!$A34,$B33-FIND("#",SUBSTITUTE(Basis!$A34,";","#",25))),FIND("#",SUBSTITUTE(Basis!$A34,";","#",26))-FIND("#",SUBSTITUTE(Basis!$A34,";","#",25))-1)</f>
        <v>----</v>
      </c>
      <c r="AC33" t="str">
        <f>LEFT(RIGHT(Basis!$A34,$B33-FIND("#",SUBSTITUTE(Basis!$A34,";","#",26))),FIND("#",SUBSTITUTE(Basis!$A34,";","#",27))-FIND("#",SUBSTITUTE(Basis!$A34,";","#",26))-1)</f>
        <v>----</v>
      </c>
      <c r="AD33" t="str">
        <f>LEFT(RIGHT(Basis!$A34,$B33-FIND("#",SUBSTITUTE(Basis!$A34,";","#",27))),FIND("#",SUBSTITUTE(Basis!$A34,";","#",28))-FIND("#",SUBSTITUTE(Basis!$A34,";","#",27))-1)</f>
        <v>----</v>
      </c>
      <c r="AE33" t="str">
        <f>LEFT(RIGHT(Basis!$A34,$B33-FIND("#",SUBSTITUTE(Basis!$A34,";","#",28))),FIND("#",SUBSTITUTE(Basis!$A34,";","#",29))-FIND("#",SUBSTITUTE(Basis!$A34,";","#",28))-1)</f>
        <v>----</v>
      </c>
      <c r="AF33" t="str">
        <f>LEFT(RIGHT(Basis!$A34,$B33-FIND("#",SUBSTITUTE(Basis!$A34,";","#",29))),FIND("#",SUBSTITUTE(Basis!$A34,";","#",30))-FIND("#",SUBSTITUTE(Basis!$A34,";","#",29))-1)</f>
        <v>----</v>
      </c>
      <c r="AG33" t="str">
        <f>LEFT(RIGHT(Basis!$A34,$B33-FIND("#",SUBSTITUTE(Basis!$A34,";","#",30))),FIND("#",SUBSTITUTE(Basis!$A34,";","#",31))-FIND("#",SUBSTITUTE(Basis!$A34,";","#",30))-1)</f>
        <v>----</v>
      </c>
      <c r="AH33" t="str">
        <f>LEFT(RIGHT(Basis!$A34,$B33-FIND("#",SUBSTITUTE(Basis!$A34,";","#",31))),FIND("#",SUBSTITUTE(Basis!$A34,";","#",32))-FIND("#",SUBSTITUTE(Basis!$A34,";","#",31))-1)</f>
        <v>----</v>
      </c>
      <c r="AI33" t="str">
        <f>LEFT(RIGHT(Basis!$A34,$B33-FIND("#",SUBSTITUTE(Basis!$A34,";","#",32))),FIND("#",SUBSTITUTE(Basis!$A34,";","#",33))-FIND("#",SUBSTITUTE(Basis!$A34,";","#",32))-1)</f>
        <v>----</v>
      </c>
      <c r="AJ33" t="str">
        <f>LEFT(RIGHT(Basis!$A34,$B33-FIND("#",SUBSTITUTE(Basis!$A34,";","#",33))),FIND("#",SUBSTITUTE(Basis!$A34,";","#",34))-FIND("#",SUBSTITUTE(Basis!$A34,";","#",33))-1)</f>
        <v>----</v>
      </c>
      <c r="AK33" t="str">
        <f>LEFT(RIGHT(Basis!$A34,$B33-FIND("#",SUBSTITUTE(Basis!$A34,";","#",34))),FIND("#",SUBSTITUTE(Basis!$A34,";","#",35))-FIND("#",SUBSTITUTE(Basis!$A34,";","#",34))-1)</f>
        <v>----</v>
      </c>
      <c r="AL33" t="str">
        <f>LEFT(RIGHT(Basis!$A34,$B33-FIND("#",SUBSTITUTE(Basis!$A34,";","#",35))),FIND("#",SUBSTITUTE(Basis!$A34,";","#",36))-FIND("#",SUBSTITUTE(Basis!$A34,";","#",35))-1)</f>
        <v>----</v>
      </c>
      <c r="AM33" t="str">
        <f>LEFT(RIGHT(Basis!$A34,$B33-FIND("#",SUBSTITUTE(Basis!$A34,";","#",36))),FIND("#",SUBSTITUTE(Basis!$A34,";","#",37))-FIND("#",SUBSTITUTE(Basis!$A34,";","#",36))-1)</f>
        <v>----</v>
      </c>
      <c r="AN33" t="str">
        <f>RIGHT(Basis!A34,B33-FIND("#",SUBSTITUTE(Basis!$A34,";","#",37)))</f>
        <v>----</v>
      </c>
    </row>
    <row r="34" spans="1:40" ht="13.5" customHeight="1" x14ac:dyDescent="0.2">
      <c r="A34">
        <v>32</v>
      </c>
      <c r="B34">
        <f>LEN(Basis!A35)</f>
        <v>213</v>
      </c>
      <c r="C34" t="str">
        <f>LEFT(Basis!A35,FIND(";",Basis!A35)-1)</f>
        <v>prof. Kunde</v>
      </c>
      <c r="D34" t="str">
        <f>LEFT(RIGHT(Basis!$A35,$B34-FIND("#",SUBSTITUTE(Basis!$A35,";","#",1))),FIND("#",SUBSTITUTE(Basis!$A35,";","#",2))-FIND("#",SUBSTITUTE(Basis!$A35,";","#",1))-1)</f>
        <v>Kreditd.: son. Kreditd.</v>
      </c>
      <c r="E34" t="str">
        <f>LEFT(RIGHT(Basis!$A35,$B34-FIND("#",SUBSTITUTE(Basis!$A35,";","#",2))),FIND("#",SUBSTITUTE(Basis!$A35,";","#",3))-FIND("#",SUBSTITUTE(Basis!$A35,";","#",2))-1)</f>
        <v>Ja</v>
      </c>
      <c r="F34" t="str">
        <f>LEFT(RIGHT(Basis!$A35,$B34-FIND("#",SUBSTITUTE(Basis!$A35,";","#",3))),FIND("#",SUBSTITUTE(Basis!$A35,";","#",4))-FIND("#",SUBSTITUTE(Basis!$A35,";","#",3))-1)</f>
        <v>----</v>
      </c>
      <c r="G34" t="str">
        <f>LEFT(RIGHT(Basis!$A35,$B34-FIND("#",SUBSTITUTE(Basis!$A35,";","#",4))),FIND("#",SUBSTITUTE(Basis!$A35,";","#",5))-FIND("#",SUBSTITUTE(Basis!$A35,";","#",4))-1)</f>
        <v>----</v>
      </c>
      <c r="H34" t="str">
        <f>LEFT(RIGHT(Basis!$A35,$B34-FIND("#",SUBSTITUTE(Basis!$A35,";","#",5))),FIND("#",SUBSTITUTE(Basis!$A35,";","#",6))-FIND("#",SUBSTITUTE(Basis!$A35,";","#",5))-1)</f>
        <v>----</v>
      </c>
      <c r="I34" t="str">
        <f>LEFT(RIGHT(Basis!$A35,$B34-FIND("#",SUBSTITUTE(Basis!$A35,";","#",6))),FIND("#",SUBSTITUTE(Basis!$A35,";","#",7))-FIND("#",SUBSTITUTE(Basis!$A35,";","#",6))-1)</f>
        <v>----</v>
      </c>
      <c r="J34" t="str">
        <f>LEFT(RIGHT(Basis!$A35,$B34-FIND("#",SUBSTITUTE(Basis!$A35,";","#",7))),FIND("#",SUBSTITUTE(Basis!$A35,";","#",8))-FIND("#",SUBSTITUTE(Basis!$A35,";","#",7))-1)</f>
        <v>----</v>
      </c>
      <c r="K34" t="str">
        <f>LEFT(RIGHT(Basis!$A35,$B34-FIND("#",SUBSTITUTE(Basis!$A35,";","#",8))),FIND("#",SUBSTITUTE(Basis!$A35,";","#",9))-FIND("#",SUBSTITUTE(Basis!$A35,";","#",8))-1)</f>
        <v>----</v>
      </c>
      <c r="L34" t="str">
        <f>LEFT(RIGHT(Basis!$A35,$B34-FIND("#",SUBSTITUTE(Basis!$A35,";","#",9))),FIND("#",SUBSTITUTE(Basis!$A35,";","#",10))-FIND("#",SUBSTITUTE(Basis!$A35,";","#",9))-1)</f>
        <v>----</v>
      </c>
      <c r="M34" t="str">
        <f>LEFT(RIGHT(Basis!$A35,$B34-FIND("#",SUBSTITUTE(Basis!$A35,";","#",10))),FIND("#",SUBSTITUTE(Basis!$A35,";","#",11))-FIND("#",SUBSTITUTE(Basis!$A35,";","#",10))-1)</f>
        <v>----</v>
      </c>
      <c r="N34" t="str">
        <f>LEFT(RIGHT(Basis!$A35,$B34-FIND("#",SUBSTITUTE(Basis!$A35,";","#",11))),FIND("#",SUBSTITUTE(Basis!$A35,";","#",12))-FIND("#",SUBSTITUTE(Basis!$A35,";","#",11))-1)</f>
        <v>----</v>
      </c>
      <c r="O34" t="str">
        <f>LEFT(RIGHT(Basis!$A35,$B34-FIND("#",SUBSTITUTE(Basis!$A35,";","#",12))),FIND("#",SUBSTITUTE(Basis!$A35,";","#",13))-FIND("#",SUBSTITUTE(Basis!$A35,";","#",12))-1)</f>
        <v>----</v>
      </c>
      <c r="P34" t="str">
        <f>LEFT(RIGHT(Basis!$A35,$B34-FIND("#",SUBSTITUTE(Basis!$A35,";","#",13))),FIND("#",SUBSTITUTE(Basis!$A35,";","#",14))-FIND("#",SUBSTITUTE(Basis!$A35,";","#",13))-1)</f>
        <v>----</v>
      </c>
      <c r="Q34" t="str">
        <f>LEFT(RIGHT(Basis!$A35,$B34-FIND("#",SUBSTITUTE(Basis!$A35,";","#",14))),FIND("#",SUBSTITUTE(Basis!$A35,";","#",15))-FIND("#",SUBSTITUTE(Basis!$A35,";","#",14))-1)</f>
        <v>----</v>
      </c>
      <c r="R34" t="str">
        <f>LEFT(RIGHT(Basis!$A35,$B34-FIND("#",SUBSTITUTE(Basis!$A35,";","#",15))),FIND("#",SUBSTITUTE(Basis!$A35,";","#",16))-FIND("#",SUBSTITUTE(Basis!$A35,";","#",15))-1)</f>
        <v>----</v>
      </c>
      <c r="S34" t="str">
        <f>LEFT(RIGHT(Basis!$A35,$B34-FIND("#",SUBSTITUTE(Basis!$A35,";","#",16))),FIND("#",SUBSTITUTE(Basis!$A35,";","#",17))-FIND("#",SUBSTITUTE(Basis!$A35,";","#",16))-1)</f>
        <v>----</v>
      </c>
      <c r="T34" t="str">
        <f>LEFT(RIGHT(Basis!$A35,$B34-FIND("#",SUBSTITUTE(Basis!$A35,";","#",17))),FIND("#",SUBSTITUTE(Basis!$A35,";","#",18))-FIND("#",SUBSTITUTE(Basis!$A35,";","#",17))-1)</f>
        <v>----</v>
      </c>
      <c r="U34" t="str">
        <f>LEFT(RIGHT(Basis!$A35,$B34-FIND("#",SUBSTITUTE(Basis!$A35,";","#",18))),FIND("#",SUBSTITUTE(Basis!$A35,";","#",19))-FIND("#",SUBSTITUTE(Basis!$A35,";","#",18))-1)</f>
        <v>----</v>
      </c>
      <c r="V34" t="str">
        <f>LEFT(RIGHT(Basis!$A35,$B34-FIND("#",SUBSTITUTE(Basis!$A35,";","#",19))),FIND("#",SUBSTITUTE(Basis!$A35,";","#",20))-FIND("#",SUBSTITUTE(Basis!$A35,";","#",19))-1)</f>
        <v>----</v>
      </c>
      <c r="W34" t="str">
        <f>LEFT(RIGHT(Basis!$A35,$B34-FIND("#",SUBSTITUTE(Basis!$A35,";","#",20))),FIND("#",SUBSTITUTE(Basis!$A35,";","#",21))-FIND("#",SUBSTITUTE(Basis!$A35,";","#",20))-1)</f>
        <v>----</v>
      </c>
      <c r="X34" t="str">
        <f>LEFT(RIGHT(Basis!$A35,$B34-FIND("#",SUBSTITUTE(Basis!$A35,";","#",21))),FIND("#",SUBSTITUTE(Basis!$A35,";","#",22))-FIND("#",SUBSTITUTE(Basis!$A35,";","#",21))-1)</f>
        <v>----</v>
      </c>
      <c r="Y34" t="str">
        <f>LEFT(RIGHT(Basis!$A35,$B34-FIND("#",SUBSTITUTE(Basis!$A35,";","#",22))),FIND("#",SUBSTITUTE(Basis!$A35,";","#",23))-FIND("#",SUBSTITUTE(Basis!$A35,";","#",22))-1)</f>
        <v>----</v>
      </c>
      <c r="Z34" t="str">
        <f>LEFT(RIGHT(Basis!$A35,$B34-FIND("#",SUBSTITUTE(Basis!$A35,";","#",23))),FIND("#",SUBSTITUTE(Basis!$A35,";","#",24))-FIND("#",SUBSTITUTE(Basis!$A35,";","#",23))-1)</f>
        <v>----</v>
      </c>
      <c r="AA34" t="str">
        <f>LEFT(RIGHT(Basis!$A35,$B34-FIND("#",SUBSTITUTE(Basis!$A35,";","#",24))),FIND("#",SUBSTITUTE(Basis!$A35,";","#",25))-FIND("#",SUBSTITUTE(Basis!$A35,";","#",24))-1)</f>
        <v>----</v>
      </c>
      <c r="AB34" t="str">
        <f>LEFT(RIGHT(Basis!$A35,$B34-FIND("#",SUBSTITUTE(Basis!$A35,";","#",25))),FIND("#",SUBSTITUTE(Basis!$A35,";","#",26))-FIND("#",SUBSTITUTE(Basis!$A35,";","#",25))-1)</f>
        <v>----</v>
      </c>
      <c r="AC34" t="str">
        <f>LEFT(RIGHT(Basis!$A35,$B34-FIND("#",SUBSTITUTE(Basis!$A35,";","#",26))),FIND("#",SUBSTITUTE(Basis!$A35,";","#",27))-FIND("#",SUBSTITUTE(Basis!$A35,";","#",26))-1)</f>
        <v>----</v>
      </c>
      <c r="AD34" t="str">
        <f>LEFT(RIGHT(Basis!$A35,$B34-FIND("#",SUBSTITUTE(Basis!$A35,";","#",27))),FIND("#",SUBSTITUTE(Basis!$A35,";","#",28))-FIND("#",SUBSTITUTE(Basis!$A35,";","#",27))-1)</f>
        <v>----</v>
      </c>
      <c r="AE34" t="str">
        <f>LEFT(RIGHT(Basis!$A35,$B34-FIND("#",SUBSTITUTE(Basis!$A35,";","#",28))),FIND("#",SUBSTITUTE(Basis!$A35,";","#",29))-FIND("#",SUBSTITUTE(Basis!$A35,";","#",28))-1)</f>
        <v>----</v>
      </c>
      <c r="AF34" t="str">
        <f>LEFT(RIGHT(Basis!$A35,$B34-FIND("#",SUBSTITUTE(Basis!$A35,";","#",29))),FIND("#",SUBSTITUTE(Basis!$A35,";","#",30))-FIND("#",SUBSTITUTE(Basis!$A35,";","#",29))-1)</f>
        <v>----</v>
      </c>
      <c r="AG34" t="str">
        <f>LEFT(RIGHT(Basis!$A35,$B34-FIND("#",SUBSTITUTE(Basis!$A35,";","#",30))),FIND("#",SUBSTITUTE(Basis!$A35,";","#",31))-FIND("#",SUBSTITUTE(Basis!$A35,";","#",30))-1)</f>
        <v>----</v>
      </c>
      <c r="AH34" t="str">
        <f>LEFT(RIGHT(Basis!$A35,$B34-FIND("#",SUBSTITUTE(Basis!$A35,";","#",31))),FIND("#",SUBSTITUTE(Basis!$A35,";","#",32))-FIND("#",SUBSTITUTE(Basis!$A35,";","#",31))-1)</f>
        <v>----</v>
      </c>
      <c r="AI34" t="str">
        <f>LEFT(RIGHT(Basis!$A35,$B34-FIND("#",SUBSTITUTE(Basis!$A35,";","#",32))),FIND("#",SUBSTITUTE(Basis!$A35,";","#",33))-FIND("#",SUBSTITUTE(Basis!$A35,";","#",32))-1)</f>
        <v>----</v>
      </c>
      <c r="AJ34" t="str">
        <f>LEFT(RIGHT(Basis!$A35,$B34-FIND("#",SUBSTITUTE(Basis!$A35,";","#",33))),FIND("#",SUBSTITUTE(Basis!$A35,";","#",34))-FIND("#",SUBSTITUTE(Basis!$A35,";","#",33))-1)</f>
        <v>----</v>
      </c>
      <c r="AK34" t="str">
        <f>LEFT(RIGHT(Basis!$A35,$B34-FIND("#",SUBSTITUTE(Basis!$A35,";","#",34))),FIND("#",SUBSTITUTE(Basis!$A35,";","#",35))-FIND("#",SUBSTITUTE(Basis!$A35,";","#",34))-1)</f>
        <v>----</v>
      </c>
      <c r="AL34" t="str">
        <f>LEFT(RIGHT(Basis!$A35,$B34-FIND("#",SUBSTITUTE(Basis!$A35,";","#",35))),FIND("#",SUBSTITUTE(Basis!$A35,";","#",36))-FIND("#",SUBSTITUTE(Basis!$A35,";","#",35))-1)</f>
        <v>----</v>
      </c>
      <c r="AM34" t="str">
        <f>LEFT(RIGHT(Basis!$A35,$B34-FIND("#",SUBSTITUTE(Basis!$A35,";","#",36))),FIND("#",SUBSTITUTE(Basis!$A35,";","#",37))-FIND("#",SUBSTITUTE(Basis!$A35,";","#",36))-1)</f>
        <v>----</v>
      </c>
      <c r="AN34" t="str">
        <f>RIGHT(Basis!A35,B34-FIND("#",SUBSTITUTE(Basis!$A35,";","#",37)))</f>
        <v>----</v>
      </c>
    </row>
    <row r="35" spans="1:40" ht="13.5" customHeight="1" x14ac:dyDescent="0.2">
      <c r="A35">
        <v>33</v>
      </c>
      <c r="B35">
        <f>LEN(Basis!A36)</f>
        <v>211</v>
      </c>
      <c r="C35" t="str">
        <f>LEFT(Basis!A36,FIND(";",Basis!A36)-1)</f>
        <v>prof. Kunde</v>
      </c>
      <c r="D35" t="str">
        <f>LEFT(RIGHT(Basis!$A36,$B35-FIND("#",SUBSTITUTE(Basis!$A36,";","#",1))),FIND("#",SUBSTITUTE(Basis!$A36,";","#",2))-FIND("#",SUBSTITUTE(Basis!$A36,";","#",1))-1)</f>
        <v>Waehr.d.: Term.u.Opt.</v>
      </c>
      <c r="E35" t="str">
        <f>LEFT(RIGHT(Basis!$A36,$B35-FIND("#",SUBSTITUTE(Basis!$A36,";","#",2))),FIND("#",SUBSTITUTE(Basis!$A36,";","#",3))-FIND("#",SUBSTITUTE(Basis!$A36,";","#",2))-1)</f>
        <v>Ja</v>
      </c>
      <c r="F35" t="str">
        <f>LEFT(RIGHT(Basis!$A36,$B35-FIND("#",SUBSTITUTE(Basis!$A36,";","#",3))),FIND("#",SUBSTITUTE(Basis!$A36,";","#",4))-FIND("#",SUBSTITUTE(Basis!$A36,";","#",3))-1)</f>
        <v>----</v>
      </c>
      <c r="G35" t="str">
        <f>LEFT(RIGHT(Basis!$A36,$B35-FIND("#",SUBSTITUTE(Basis!$A36,";","#",4))),FIND("#",SUBSTITUTE(Basis!$A36,";","#",5))-FIND("#",SUBSTITUTE(Basis!$A36,";","#",4))-1)</f>
        <v>----</v>
      </c>
      <c r="H35" t="str">
        <f>LEFT(RIGHT(Basis!$A36,$B35-FIND("#",SUBSTITUTE(Basis!$A36,";","#",5))),FIND("#",SUBSTITUTE(Basis!$A36,";","#",6))-FIND("#",SUBSTITUTE(Basis!$A36,";","#",5))-1)</f>
        <v>----</v>
      </c>
      <c r="I35" t="str">
        <f>LEFT(RIGHT(Basis!$A36,$B35-FIND("#",SUBSTITUTE(Basis!$A36,";","#",6))),FIND("#",SUBSTITUTE(Basis!$A36,";","#",7))-FIND("#",SUBSTITUTE(Basis!$A36,";","#",6))-1)</f>
        <v>----</v>
      </c>
      <c r="J35" t="str">
        <f>LEFT(RIGHT(Basis!$A36,$B35-FIND("#",SUBSTITUTE(Basis!$A36,";","#",7))),FIND("#",SUBSTITUTE(Basis!$A36,";","#",8))-FIND("#",SUBSTITUTE(Basis!$A36,";","#",7))-1)</f>
        <v>----</v>
      </c>
      <c r="K35" t="str">
        <f>LEFT(RIGHT(Basis!$A36,$B35-FIND("#",SUBSTITUTE(Basis!$A36,";","#",8))),FIND("#",SUBSTITUTE(Basis!$A36,";","#",9))-FIND("#",SUBSTITUTE(Basis!$A36,";","#",8))-1)</f>
        <v>----</v>
      </c>
      <c r="L35" t="str">
        <f>LEFT(RIGHT(Basis!$A36,$B35-FIND("#",SUBSTITUTE(Basis!$A36,";","#",9))),FIND("#",SUBSTITUTE(Basis!$A36,";","#",10))-FIND("#",SUBSTITUTE(Basis!$A36,";","#",9))-1)</f>
        <v>----</v>
      </c>
      <c r="M35" t="str">
        <f>LEFT(RIGHT(Basis!$A36,$B35-FIND("#",SUBSTITUTE(Basis!$A36,";","#",10))),FIND("#",SUBSTITUTE(Basis!$A36,";","#",11))-FIND("#",SUBSTITUTE(Basis!$A36,";","#",10))-1)</f>
        <v>----</v>
      </c>
      <c r="N35" t="str">
        <f>LEFT(RIGHT(Basis!$A36,$B35-FIND("#",SUBSTITUTE(Basis!$A36,";","#",11))),FIND("#",SUBSTITUTE(Basis!$A36,";","#",12))-FIND("#",SUBSTITUTE(Basis!$A36,";","#",11))-1)</f>
        <v>----</v>
      </c>
      <c r="O35" t="str">
        <f>LEFT(RIGHT(Basis!$A36,$B35-FIND("#",SUBSTITUTE(Basis!$A36,";","#",12))),FIND("#",SUBSTITUTE(Basis!$A36,";","#",13))-FIND("#",SUBSTITUTE(Basis!$A36,";","#",12))-1)</f>
        <v>----</v>
      </c>
      <c r="P35" t="str">
        <f>LEFT(RIGHT(Basis!$A36,$B35-FIND("#",SUBSTITUTE(Basis!$A36,";","#",13))),FIND("#",SUBSTITUTE(Basis!$A36,";","#",14))-FIND("#",SUBSTITUTE(Basis!$A36,";","#",13))-1)</f>
        <v>----</v>
      </c>
      <c r="Q35" t="str">
        <f>LEFT(RIGHT(Basis!$A36,$B35-FIND("#",SUBSTITUTE(Basis!$A36,";","#",14))),FIND("#",SUBSTITUTE(Basis!$A36,";","#",15))-FIND("#",SUBSTITUTE(Basis!$A36,";","#",14))-1)</f>
        <v>----</v>
      </c>
      <c r="R35" t="str">
        <f>LEFT(RIGHT(Basis!$A36,$B35-FIND("#",SUBSTITUTE(Basis!$A36,";","#",15))),FIND("#",SUBSTITUTE(Basis!$A36,";","#",16))-FIND("#",SUBSTITUTE(Basis!$A36,";","#",15))-1)</f>
        <v>----</v>
      </c>
      <c r="S35" t="str">
        <f>LEFT(RIGHT(Basis!$A36,$B35-FIND("#",SUBSTITUTE(Basis!$A36,";","#",16))),FIND("#",SUBSTITUTE(Basis!$A36,";","#",17))-FIND("#",SUBSTITUTE(Basis!$A36,";","#",16))-1)</f>
        <v>----</v>
      </c>
      <c r="T35" t="str">
        <f>LEFT(RIGHT(Basis!$A36,$B35-FIND("#",SUBSTITUTE(Basis!$A36,";","#",17))),FIND("#",SUBSTITUTE(Basis!$A36,";","#",18))-FIND("#",SUBSTITUTE(Basis!$A36,";","#",17))-1)</f>
        <v>----</v>
      </c>
      <c r="U35" t="str">
        <f>LEFT(RIGHT(Basis!$A36,$B35-FIND("#",SUBSTITUTE(Basis!$A36,";","#",18))),FIND("#",SUBSTITUTE(Basis!$A36,";","#",19))-FIND("#",SUBSTITUTE(Basis!$A36,";","#",18))-1)</f>
        <v>----</v>
      </c>
      <c r="V35" t="str">
        <f>LEFT(RIGHT(Basis!$A36,$B35-FIND("#",SUBSTITUTE(Basis!$A36,";","#",19))),FIND("#",SUBSTITUTE(Basis!$A36,";","#",20))-FIND("#",SUBSTITUTE(Basis!$A36,";","#",19))-1)</f>
        <v>----</v>
      </c>
      <c r="W35" t="str">
        <f>LEFT(RIGHT(Basis!$A36,$B35-FIND("#",SUBSTITUTE(Basis!$A36,";","#",20))),FIND("#",SUBSTITUTE(Basis!$A36,";","#",21))-FIND("#",SUBSTITUTE(Basis!$A36,";","#",20))-1)</f>
        <v>----</v>
      </c>
      <c r="X35" t="str">
        <f>LEFT(RIGHT(Basis!$A36,$B35-FIND("#",SUBSTITUTE(Basis!$A36,";","#",21))),FIND("#",SUBSTITUTE(Basis!$A36,";","#",22))-FIND("#",SUBSTITUTE(Basis!$A36,";","#",21))-1)</f>
        <v>----</v>
      </c>
      <c r="Y35" t="str">
        <f>LEFT(RIGHT(Basis!$A36,$B35-FIND("#",SUBSTITUTE(Basis!$A36,";","#",22))),FIND("#",SUBSTITUTE(Basis!$A36,";","#",23))-FIND("#",SUBSTITUTE(Basis!$A36,";","#",22))-1)</f>
        <v>----</v>
      </c>
      <c r="Z35" t="str">
        <f>LEFT(RIGHT(Basis!$A36,$B35-FIND("#",SUBSTITUTE(Basis!$A36,";","#",23))),FIND("#",SUBSTITUTE(Basis!$A36,";","#",24))-FIND("#",SUBSTITUTE(Basis!$A36,";","#",23))-1)</f>
        <v>----</v>
      </c>
      <c r="AA35" t="str">
        <f>LEFT(RIGHT(Basis!$A36,$B35-FIND("#",SUBSTITUTE(Basis!$A36,";","#",24))),FIND("#",SUBSTITUTE(Basis!$A36,";","#",25))-FIND("#",SUBSTITUTE(Basis!$A36,";","#",24))-1)</f>
        <v>----</v>
      </c>
      <c r="AB35" t="str">
        <f>LEFT(RIGHT(Basis!$A36,$B35-FIND("#",SUBSTITUTE(Basis!$A36,";","#",25))),FIND("#",SUBSTITUTE(Basis!$A36,";","#",26))-FIND("#",SUBSTITUTE(Basis!$A36,";","#",25))-1)</f>
        <v>----</v>
      </c>
      <c r="AC35" t="str">
        <f>LEFT(RIGHT(Basis!$A36,$B35-FIND("#",SUBSTITUTE(Basis!$A36,";","#",26))),FIND("#",SUBSTITUTE(Basis!$A36,";","#",27))-FIND("#",SUBSTITUTE(Basis!$A36,";","#",26))-1)</f>
        <v>----</v>
      </c>
      <c r="AD35" t="str">
        <f>LEFT(RIGHT(Basis!$A36,$B35-FIND("#",SUBSTITUTE(Basis!$A36,";","#",27))),FIND("#",SUBSTITUTE(Basis!$A36,";","#",28))-FIND("#",SUBSTITUTE(Basis!$A36,";","#",27))-1)</f>
        <v>----</v>
      </c>
      <c r="AE35" t="str">
        <f>LEFT(RIGHT(Basis!$A36,$B35-FIND("#",SUBSTITUTE(Basis!$A36,";","#",28))),FIND("#",SUBSTITUTE(Basis!$A36,";","#",29))-FIND("#",SUBSTITUTE(Basis!$A36,";","#",28))-1)</f>
        <v>----</v>
      </c>
      <c r="AF35" t="str">
        <f>LEFT(RIGHT(Basis!$A36,$B35-FIND("#",SUBSTITUTE(Basis!$A36,";","#",29))),FIND("#",SUBSTITUTE(Basis!$A36,";","#",30))-FIND("#",SUBSTITUTE(Basis!$A36,";","#",29))-1)</f>
        <v>----</v>
      </c>
      <c r="AG35" t="str">
        <f>LEFT(RIGHT(Basis!$A36,$B35-FIND("#",SUBSTITUTE(Basis!$A36,";","#",30))),FIND("#",SUBSTITUTE(Basis!$A36,";","#",31))-FIND("#",SUBSTITUTE(Basis!$A36,";","#",30))-1)</f>
        <v>----</v>
      </c>
      <c r="AH35" t="str">
        <f>LEFT(RIGHT(Basis!$A36,$B35-FIND("#",SUBSTITUTE(Basis!$A36,";","#",31))),FIND("#",SUBSTITUTE(Basis!$A36,";","#",32))-FIND("#",SUBSTITUTE(Basis!$A36,";","#",31))-1)</f>
        <v>----</v>
      </c>
      <c r="AI35" t="str">
        <f>LEFT(RIGHT(Basis!$A36,$B35-FIND("#",SUBSTITUTE(Basis!$A36,";","#",32))),FIND("#",SUBSTITUTE(Basis!$A36,";","#",33))-FIND("#",SUBSTITUTE(Basis!$A36,";","#",32))-1)</f>
        <v>----</v>
      </c>
      <c r="AJ35" t="str">
        <f>LEFT(RIGHT(Basis!$A36,$B35-FIND("#",SUBSTITUTE(Basis!$A36,";","#",33))),FIND("#",SUBSTITUTE(Basis!$A36,";","#",34))-FIND("#",SUBSTITUTE(Basis!$A36,";","#",33))-1)</f>
        <v>----</v>
      </c>
      <c r="AK35" t="str">
        <f>LEFT(RIGHT(Basis!$A36,$B35-FIND("#",SUBSTITUTE(Basis!$A36,";","#",34))),FIND("#",SUBSTITUTE(Basis!$A36,";","#",35))-FIND("#",SUBSTITUTE(Basis!$A36,";","#",34))-1)</f>
        <v>----</v>
      </c>
      <c r="AL35" t="str">
        <f>LEFT(RIGHT(Basis!$A36,$B35-FIND("#",SUBSTITUTE(Basis!$A36,";","#",35))),FIND("#",SUBSTITUTE(Basis!$A36,";","#",36))-FIND("#",SUBSTITUTE(Basis!$A36,";","#",35))-1)</f>
        <v>----</v>
      </c>
      <c r="AM35" t="str">
        <f>LEFT(RIGHT(Basis!$A36,$B35-FIND("#",SUBSTITUTE(Basis!$A36,";","#",36))),FIND("#",SUBSTITUTE(Basis!$A36,";","#",37))-FIND("#",SUBSTITUTE(Basis!$A36,";","#",36))-1)</f>
        <v>----</v>
      </c>
      <c r="AN35" t="str">
        <f>RIGHT(Basis!A36,B35-FIND("#",SUBSTITUTE(Basis!$A36,";","#",37)))</f>
        <v>----</v>
      </c>
    </row>
    <row r="36" spans="1:40" ht="13.5" customHeight="1" x14ac:dyDescent="0.2">
      <c r="A36">
        <v>34</v>
      </c>
      <c r="B36">
        <f>LEN(Basis!A37)</f>
        <v>210</v>
      </c>
      <c r="C36" t="str">
        <f>LEFT(Basis!A37,FIND(";",Basis!A37)-1)</f>
        <v>prof. Kunde</v>
      </c>
      <c r="D36" t="str">
        <f>LEFT(RIGHT(Basis!$A37,$B36-FIND("#",SUBSTITUTE(Basis!$A37,";","#",1))),FIND("#",SUBSTITUTE(Basis!$A37,";","#",2))-FIND("#",SUBSTITUTE(Basis!$A37,";","#",1))-1)</f>
        <v>Waehr.d.: Swaps u.s.</v>
      </c>
      <c r="E36" t="str">
        <f>LEFT(RIGHT(Basis!$A37,$B36-FIND("#",SUBSTITUTE(Basis!$A37,";","#",2))),FIND("#",SUBSTITUTE(Basis!$A37,";","#",3))-FIND("#",SUBSTITUTE(Basis!$A37,";","#",2))-1)</f>
        <v>Ja</v>
      </c>
      <c r="F36" t="str">
        <f>LEFT(RIGHT(Basis!$A37,$B36-FIND("#",SUBSTITUTE(Basis!$A37,";","#",3))),FIND("#",SUBSTITUTE(Basis!$A37,";","#",4))-FIND("#",SUBSTITUTE(Basis!$A37,";","#",3))-1)</f>
        <v>----</v>
      </c>
      <c r="G36" t="str">
        <f>LEFT(RIGHT(Basis!$A37,$B36-FIND("#",SUBSTITUTE(Basis!$A37,";","#",4))),FIND("#",SUBSTITUTE(Basis!$A37,";","#",5))-FIND("#",SUBSTITUTE(Basis!$A37,";","#",4))-1)</f>
        <v>----</v>
      </c>
      <c r="H36" t="str">
        <f>LEFT(RIGHT(Basis!$A37,$B36-FIND("#",SUBSTITUTE(Basis!$A37,";","#",5))),FIND("#",SUBSTITUTE(Basis!$A37,";","#",6))-FIND("#",SUBSTITUTE(Basis!$A37,";","#",5))-1)</f>
        <v>----</v>
      </c>
      <c r="I36" t="str">
        <f>LEFT(RIGHT(Basis!$A37,$B36-FIND("#",SUBSTITUTE(Basis!$A37,";","#",6))),FIND("#",SUBSTITUTE(Basis!$A37,";","#",7))-FIND("#",SUBSTITUTE(Basis!$A37,";","#",6))-1)</f>
        <v>----</v>
      </c>
      <c r="J36" t="str">
        <f>LEFT(RIGHT(Basis!$A37,$B36-FIND("#",SUBSTITUTE(Basis!$A37,";","#",7))),FIND("#",SUBSTITUTE(Basis!$A37,";","#",8))-FIND("#",SUBSTITUTE(Basis!$A37,";","#",7))-1)</f>
        <v>----</v>
      </c>
      <c r="K36" t="str">
        <f>LEFT(RIGHT(Basis!$A37,$B36-FIND("#",SUBSTITUTE(Basis!$A37,";","#",8))),FIND("#",SUBSTITUTE(Basis!$A37,";","#",9))-FIND("#",SUBSTITUTE(Basis!$A37,";","#",8))-1)</f>
        <v>----</v>
      </c>
      <c r="L36" t="str">
        <f>LEFT(RIGHT(Basis!$A37,$B36-FIND("#",SUBSTITUTE(Basis!$A37,";","#",9))),FIND("#",SUBSTITUTE(Basis!$A37,";","#",10))-FIND("#",SUBSTITUTE(Basis!$A37,";","#",9))-1)</f>
        <v>----</v>
      </c>
      <c r="M36" t="str">
        <f>LEFT(RIGHT(Basis!$A37,$B36-FIND("#",SUBSTITUTE(Basis!$A37,";","#",10))),FIND("#",SUBSTITUTE(Basis!$A37,";","#",11))-FIND("#",SUBSTITUTE(Basis!$A37,";","#",10))-1)</f>
        <v>----</v>
      </c>
      <c r="N36" t="str">
        <f>LEFT(RIGHT(Basis!$A37,$B36-FIND("#",SUBSTITUTE(Basis!$A37,";","#",11))),FIND("#",SUBSTITUTE(Basis!$A37,";","#",12))-FIND("#",SUBSTITUTE(Basis!$A37,";","#",11))-1)</f>
        <v>----</v>
      </c>
      <c r="O36" t="str">
        <f>LEFT(RIGHT(Basis!$A37,$B36-FIND("#",SUBSTITUTE(Basis!$A37,";","#",12))),FIND("#",SUBSTITUTE(Basis!$A37,";","#",13))-FIND("#",SUBSTITUTE(Basis!$A37,";","#",12))-1)</f>
        <v>----</v>
      </c>
      <c r="P36" t="str">
        <f>LEFT(RIGHT(Basis!$A37,$B36-FIND("#",SUBSTITUTE(Basis!$A37,";","#",13))),FIND("#",SUBSTITUTE(Basis!$A37,";","#",14))-FIND("#",SUBSTITUTE(Basis!$A37,";","#",13))-1)</f>
        <v>----</v>
      </c>
      <c r="Q36" t="str">
        <f>LEFT(RIGHT(Basis!$A37,$B36-FIND("#",SUBSTITUTE(Basis!$A37,";","#",14))),FIND("#",SUBSTITUTE(Basis!$A37,";","#",15))-FIND("#",SUBSTITUTE(Basis!$A37,";","#",14))-1)</f>
        <v>----</v>
      </c>
      <c r="R36" t="str">
        <f>LEFT(RIGHT(Basis!$A37,$B36-FIND("#",SUBSTITUTE(Basis!$A37,";","#",15))),FIND("#",SUBSTITUTE(Basis!$A37,";","#",16))-FIND("#",SUBSTITUTE(Basis!$A37,";","#",15))-1)</f>
        <v>----</v>
      </c>
      <c r="S36" t="str">
        <f>LEFT(RIGHT(Basis!$A37,$B36-FIND("#",SUBSTITUTE(Basis!$A37,";","#",16))),FIND("#",SUBSTITUTE(Basis!$A37,";","#",17))-FIND("#",SUBSTITUTE(Basis!$A37,";","#",16))-1)</f>
        <v>----</v>
      </c>
      <c r="T36" t="str">
        <f>LEFT(RIGHT(Basis!$A37,$B36-FIND("#",SUBSTITUTE(Basis!$A37,";","#",17))),FIND("#",SUBSTITUTE(Basis!$A37,";","#",18))-FIND("#",SUBSTITUTE(Basis!$A37,";","#",17))-1)</f>
        <v>----</v>
      </c>
      <c r="U36" t="str">
        <f>LEFT(RIGHT(Basis!$A37,$B36-FIND("#",SUBSTITUTE(Basis!$A37,";","#",18))),FIND("#",SUBSTITUTE(Basis!$A37,";","#",19))-FIND("#",SUBSTITUTE(Basis!$A37,";","#",18))-1)</f>
        <v>----</v>
      </c>
      <c r="V36" t="str">
        <f>LEFT(RIGHT(Basis!$A37,$B36-FIND("#",SUBSTITUTE(Basis!$A37,";","#",19))),FIND("#",SUBSTITUTE(Basis!$A37,";","#",20))-FIND("#",SUBSTITUTE(Basis!$A37,";","#",19))-1)</f>
        <v>----</v>
      </c>
      <c r="W36" t="str">
        <f>LEFT(RIGHT(Basis!$A37,$B36-FIND("#",SUBSTITUTE(Basis!$A37,";","#",20))),FIND("#",SUBSTITUTE(Basis!$A37,";","#",21))-FIND("#",SUBSTITUTE(Basis!$A37,";","#",20))-1)</f>
        <v>----</v>
      </c>
      <c r="X36" t="str">
        <f>LEFT(RIGHT(Basis!$A37,$B36-FIND("#",SUBSTITUTE(Basis!$A37,";","#",21))),FIND("#",SUBSTITUTE(Basis!$A37,";","#",22))-FIND("#",SUBSTITUTE(Basis!$A37,";","#",21))-1)</f>
        <v>----</v>
      </c>
      <c r="Y36" t="str">
        <f>LEFT(RIGHT(Basis!$A37,$B36-FIND("#",SUBSTITUTE(Basis!$A37,";","#",22))),FIND("#",SUBSTITUTE(Basis!$A37,";","#",23))-FIND("#",SUBSTITUTE(Basis!$A37,";","#",22))-1)</f>
        <v>----</v>
      </c>
      <c r="Z36" t="str">
        <f>LEFT(RIGHT(Basis!$A37,$B36-FIND("#",SUBSTITUTE(Basis!$A37,";","#",23))),FIND("#",SUBSTITUTE(Basis!$A37,";","#",24))-FIND("#",SUBSTITUTE(Basis!$A37,";","#",23))-1)</f>
        <v>----</v>
      </c>
      <c r="AA36" t="str">
        <f>LEFT(RIGHT(Basis!$A37,$B36-FIND("#",SUBSTITUTE(Basis!$A37,";","#",24))),FIND("#",SUBSTITUTE(Basis!$A37,";","#",25))-FIND("#",SUBSTITUTE(Basis!$A37,";","#",24))-1)</f>
        <v>----</v>
      </c>
      <c r="AB36" t="str">
        <f>LEFT(RIGHT(Basis!$A37,$B36-FIND("#",SUBSTITUTE(Basis!$A37,";","#",25))),FIND("#",SUBSTITUTE(Basis!$A37,";","#",26))-FIND("#",SUBSTITUTE(Basis!$A37,";","#",25))-1)</f>
        <v>----</v>
      </c>
      <c r="AC36" t="str">
        <f>LEFT(RIGHT(Basis!$A37,$B36-FIND("#",SUBSTITUTE(Basis!$A37,";","#",26))),FIND("#",SUBSTITUTE(Basis!$A37,";","#",27))-FIND("#",SUBSTITUTE(Basis!$A37,";","#",26))-1)</f>
        <v>----</v>
      </c>
      <c r="AD36" t="str">
        <f>LEFT(RIGHT(Basis!$A37,$B36-FIND("#",SUBSTITUTE(Basis!$A37,";","#",27))),FIND("#",SUBSTITUTE(Basis!$A37,";","#",28))-FIND("#",SUBSTITUTE(Basis!$A37,";","#",27))-1)</f>
        <v>----</v>
      </c>
      <c r="AE36" t="str">
        <f>LEFT(RIGHT(Basis!$A37,$B36-FIND("#",SUBSTITUTE(Basis!$A37,";","#",28))),FIND("#",SUBSTITUTE(Basis!$A37,";","#",29))-FIND("#",SUBSTITUTE(Basis!$A37,";","#",28))-1)</f>
        <v>----</v>
      </c>
      <c r="AF36" t="str">
        <f>LEFT(RIGHT(Basis!$A37,$B36-FIND("#",SUBSTITUTE(Basis!$A37,";","#",29))),FIND("#",SUBSTITUTE(Basis!$A37,";","#",30))-FIND("#",SUBSTITUTE(Basis!$A37,";","#",29))-1)</f>
        <v>----</v>
      </c>
      <c r="AG36" t="str">
        <f>LEFT(RIGHT(Basis!$A37,$B36-FIND("#",SUBSTITUTE(Basis!$A37,";","#",30))),FIND("#",SUBSTITUTE(Basis!$A37,";","#",31))-FIND("#",SUBSTITUTE(Basis!$A37,";","#",30))-1)</f>
        <v>----</v>
      </c>
      <c r="AH36" t="str">
        <f>LEFT(RIGHT(Basis!$A37,$B36-FIND("#",SUBSTITUTE(Basis!$A37,";","#",31))),FIND("#",SUBSTITUTE(Basis!$A37,";","#",32))-FIND("#",SUBSTITUTE(Basis!$A37,";","#",31))-1)</f>
        <v>----</v>
      </c>
      <c r="AI36" t="str">
        <f>LEFT(RIGHT(Basis!$A37,$B36-FIND("#",SUBSTITUTE(Basis!$A37,";","#",32))),FIND("#",SUBSTITUTE(Basis!$A37,";","#",33))-FIND("#",SUBSTITUTE(Basis!$A37,";","#",32))-1)</f>
        <v>----</v>
      </c>
      <c r="AJ36" t="str">
        <f>LEFT(RIGHT(Basis!$A37,$B36-FIND("#",SUBSTITUTE(Basis!$A37,";","#",33))),FIND("#",SUBSTITUTE(Basis!$A37,";","#",34))-FIND("#",SUBSTITUTE(Basis!$A37,";","#",33))-1)</f>
        <v>----</v>
      </c>
      <c r="AK36" t="str">
        <f>LEFT(RIGHT(Basis!$A37,$B36-FIND("#",SUBSTITUTE(Basis!$A37,";","#",34))),FIND("#",SUBSTITUTE(Basis!$A37,";","#",35))-FIND("#",SUBSTITUTE(Basis!$A37,";","#",34))-1)</f>
        <v>----</v>
      </c>
      <c r="AL36" t="str">
        <f>LEFT(RIGHT(Basis!$A37,$B36-FIND("#",SUBSTITUTE(Basis!$A37,";","#",35))),FIND("#",SUBSTITUTE(Basis!$A37,";","#",36))-FIND("#",SUBSTITUTE(Basis!$A37,";","#",35))-1)</f>
        <v>----</v>
      </c>
      <c r="AM36" t="str">
        <f>LEFT(RIGHT(Basis!$A37,$B36-FIND("#",SUBSTITUTE(Basis!$A37,";","#",36))),FIND("#",SUBSTITUTE(Basis!$A37,";","#",37))-FIND("#",SUBSTITUTE(Basis!$A37,";","#",36))-1)</f>
        <v>----</v>
      </c>
      <c r="AN36" t="str">
        <f>RIGHT(Basis!A37,B36-FIND("#",SUBSTITUTE(Basis!$A37,";","#",37)))</f>
        <v>----</v>
      </c>
    </row>
    <row r="37" spans="1:40" ht="13.5" customHeight="1" x14ac:dyDescent="0.2">
      <c r="A37">
        <v>35</v>
      </c>
      <c r="B37">
        <f>LEN(Basis!A38)</f>
        <v>206</v>
      </c>
      <c r="C37" t="str">
        <f>LEFT(Basis!A38,FIND(";",Basis!A38)-1)</f>
        <v>prof. Kunde</v>
      </c>
      <c r="D37" t="str">
        <f>LEFT(RIGHT(Basis!$A38,$B37-FIND("#",SUBSTITUTE(Basis!$A38,";","#",1))),FIND("#",SUBSTITUTE(Basis!$A38,";","#",2))-FIND("#",SUBSTITUTE(Basis!$A38,";","#",1))-1)</f>
        <v>Strukt. Finanzp.</v>
      </c>
      <c r="E37" t="str">
        <f>LEFT(RIGHT(Basis!$A38,$B37-FIND("#",SUBSTITUTE(Basis!$A38,";","#",2))),FIND("#",SUBSTITUTE(Basis!$A38,";","#",3))-FIND("#",SUBSTITUTE(Basis!$A38,";","#",2))-1)</f>
        <v>Ja</v>
      </c>
      <c r="F37" t="str">
        <f>LEFT(RIGHT(Basis!$A38,$B37-FIND("#",SUBSTITUTE(Basis!$A38,";","#",3))),FIND("#",SUBSTITUTE(Basis!$A38,";","#",4))-FIND("#",SUBSTITUTE(Basis!$A38,";","#",3))-1)</f>
        <v>----</v>
      </c>
      <c r="G37" t="str">
        <f>LEFT(RIGHT(Basis!$A38,$B37-FIND("#",SUBSTITUTE(Basis!$A38,";","#",4))),FIND("#",SUBSTITUTE(Basis!$A38,";","#",5))-FIND("#",SUBSTITUTE(Basis!$A38,";","#",4))-1)</f>
        <v>----</v>
      </c>
      <c r="H37" t="str">
        <f>LEFT(RIGHT(Basis!$A38,$B37-FIND("#",SUBSTITUTE(Basis!$A38,";","#",5))),FIND("#",SUBSTITUTE(Basis!$A38,";","#",6))-FIND("#",SUBSTITUTE(Basis!$A38,";","#",5))-1)</f>
        <v>----</v>
      </c>
      <c r="I37" t="str">
        <f>LEFT(RIGHT(Basis!$A38,$B37-FIND("#",SUBSTITUTE(Basis!$A38,";","#",6))),FIND("#",SUBSTITUTE(Basis!$A38,";","#",7))-FIND("#",SUBSTITUTE(Basis!$A38,";","#",6))-1)</f>
        <v>----</v>
      </c>
      <c r="J37" t="str">
        <f>LEFT(RIGHT(Basis!$A38,$B37-FIND("#",SUBSTITUTE(Basis!$A38,";","#",7))),FIND("#",SUBSTITUTE(Basis!$A38,";","#",8))-FIND("#",SUBSTITUTE(Basis!$A38,";","#",7))-1)</f>
        <v>----</v>
      </c>
      <c r="K37" t="str">
        <f>LEFT(RIGHT(Basis!$A38,$B37-FIND("#",SUBSTITUTE(Basis!$A38,";","#",8))),FIND("#",SUBSTITUTE(Basis!$A38,";","#",9))-FIND("#",SUBSTITUTE(Basis!$A38,";","#",8))-1)</f>
        <v>----</v>
      </c>
      <c r="L37" t="str">
        <f>LEFT(RIGHT(Basis!$A38,$B37-FIND("#",SUBSTITUTE(Basis!$A38,";","#",9))),FIND("#",SUBSTITUTE(Basis!$A38,";","#",10))-FIND("#",SUBSTITUTE(Basis!$A38,";","#",9))-1)</f>
        <v>----</v>
      </c>
      <c r="M37" t="str">
        <f>LEFT(RIGHT(Basis!$A38,$B37-FIND("#",SUBSTITUTE(Basis!$A38,";","#",10))),FIND("#",SUBSTITUTE(Basis!$A38,";","#",11))-FIND("#",SUBSTITUTE(Basis!$A38,";","#",10))-1)</f>
        <v>----</v>
      </c>
      <c r="N37" t="str">
        <f>LEFT(RIGHT(Basis!$A38,$B37-FIND("#",SUBSTITUTE(Basis!$A38,";","#",11))),FIND("#",SUBSTITUTE(Basis!$A38,";","#",12))-FIND("#",SUBSTITUTE(Basis!$A38,";","#",11))-1)</f>
        <v>----</v>
      </c>
      <c r="O37" t="str">
        <f>LEFT(RIGHT(Basis!$A38,$B37-FIND("#",SUBSTITUTE(Basis!$A38,";","#",12))),FIND("#",SUBSTITUTE(Basis!$A38,";","#",13))-FIND("#",SUBSTITUTE(Basis!$A38,";","#",12))-1)</f>
        <v>----</v>
      </c>
      <c r="P37" t="str">
        <f>LEFT(RIGHT(Basis!$A38,$B37-FIND("#",SUBSTITUTE(Basis!$A38,";","#",13))),FIND("#",SUBSTITUTE(Basis!$A38,";","#",14))-FIND("#",SUBSTITUTE(Basis!$A38,";","#",13))-1)</f>
        <v>----</v>
      </c>
      <c r="Q37" t="str">
        <f>LEFT(RIGHT(Basis!$A38,$B37-FIND("#",SUBSTITUTE(Basis!$A38,";","#",14))),FIND("#",SUBSTITUTE(Basis!$A38,";","#",15))-FIND("#",SUBSTITUTE(Basis!$A38,";","#",14))-1)</f>
        <v>----</v>
      </c>
      <c r="R37" t="str">
        <f>LEFT(RIGHT(Basis!$A38,$B37-FIND("#",SUBSTITUTE(Basis!$A38,";","#",15))),FIND("#",SUBSTITUTE(Basis!$A38,";","#",16))-FIND("#",SUBSTITUTE(Basis!$A38,";","#",15))-1)</f>
        <v>----</v>
      </c>
      <c r="S37" t="str">
        <f>LEFT(RIGHT(Basis!$A38,$B37-FIND("#",SUBSTITUTE(Basis!$A38,";","#",16))),FIND("#",SUBSTITUTE(Basis!$A38,";","#",17))-FIND("#",SUBSTITUTE(Basis!$A38,";","#",16))-1)</f>
        <v>----</v>
      </c>
      <c r="T37" t="str">
        <f>LEFT(RIGHT(Basis!$A38,$B37-FIND("#",SUBSTITUTE(Basis!$A38,";","#",17))),FIND("#",SUBSTITUTE(Basis!$A38,";","#",18))-FIND("#",SUBSTITUTE(Basis!$A38,";","#",17))-1)</f>
        <v>----</v>
      </c>
      <c r="U37" t="str">
        <f>LEFT(RIGHT(Basis!$A38,$B37-FIND("#",SUBSTITUTE(Basis!$A38,";","#",18))),FIND("#",SUBSTITUTE(Basis!$A38,";","#",19))-FIND("#",SUBSTITUTE(Basis!$A38,";","#",18))-1)</f>
        <v>----</v>
      </c>
      <c r="V37" t="str">
        <f>LEFT(RIGHT(Basis!$A38,$B37-FIND("#",SUBSTITUTE(Basis!$A38,";","#",19))),FIND("#",SUBSTITUTE(Basis!$A38,";","#",20))-FIND("#",SUBSTITUTE(Basis!$A38,";","#",19))-1)</f>
        <v>----</v>
      </c>
      <c r="W37" t="str">
        <f>LEFT(RIGHT(Basis!$A38,$B37-FIND("#",SUBSTITUTE(Basis!$A38,";","#",20))),FIND("#",SUBSTITUTE(Basis!$A38,";","#",21))-FIND("#",SUBSTITUTE(Basis!$A38,";","#",20))-1)</f>
        <v>----</v>
      </c>
      <c r="X37" t="str">
        <f>LEFT(RIGHT(Basis!$A38,$B37-FIND("#",SUBSTITUTE(Basis!$A38,";","#",21))),FIND("#",SUBSTITUTE(Basis!$A38,";","#",22))-FIND("#",SUBSTITUTE(Basis!$A38,";","#",21))-1)</f>
        <v>----</v>
      </c>
      <c r="Y37" t="str">
        <f>LEFT(RIGHT(Basis!$A38,$B37-FIND("#",SUBSTITUTE(Basis!$A38,";","#",22))),FIND("#",SUBSTITUTE(Basis!$A38,";","#",23))-FIND("#",SUBSTITUTE(Basis!$A38,";","#",22))-1)</f>
        <v>----</v>
      </c>
      <c r="Z37" t="str">
        <f>LEFT(RIGHT(Basis!$A38,$B37-FIND("#",SUBSTITUTE(Basis!$A38,";","#",23))),FIND("#",SUBSTITUTE(Basis!$A38,";","#",24))-FIND("#",SUBSTITUTE(Basis!$A38,";","#",23))-1)</f>
        <v>----</v>
      </c>
      <c r="AA37" t="str">
        <f>LEFT(RIGHT(Basis!$A38,$B37-FIND("#",SUBSTITUTE(Basis!$A38,";","#",24))),FIND("#",SUBSTITUTE(Basis!$A38,";","#",25))-FIND("#",SUBSTITUTE(Basis!$A38,";","#",24))-1)</f>
        <v>----</v>
      </c>
      <c r="AB37" t="str">
        <f>LEFT(RIGHT(Basis!$A38,$B37-FIND("#",SUBSTITUTE(Basis!$A38,";","#",25))),FIND("#",SUBSTITUTE(Basis!$A38,";","#",26))-FIND("#",SUBSTITUTE(Basis!$A38,";","#",25))-1)</f>
        <v>----</v>
      </c>
      <c r="AC37" t="str">
        <f>LEFT(RIGHT(Basis!$A38,$B37-FIND("#",SUBSTITUTE(Basis!$A38,";","#",26))),FIND("#",SUBSTITUTE(Basis!$A38,";","#",27))-FIND("#",SUBSTITUTE(Basis!$A38,";","#",26))-1)</f>
        <v>----</v>
      </c>
      <c r="AD37" t="str">
        <f>LEFT(RIGHT(Basis!$A38,$B37-FIND("#",SUBSTITUTE(Basis!$A38,";","#",27))),FIND("#",SUBSTITUTE(Basis!$A38,";","#",28))-FIND("#",SUBSTITUTE(Basis!$A38,";","#",27))-1)</f>
        <v>----</v>
      </c>
      <c r="AE37" t="str">
        <f>LEFT(RIGHT(Basis!$A38,$B37-FIND("#",SUBSTITUTE(Basis!$A38,";","#",28))),FIND("#",SUBSTITUTE(Basis!$A38,";","#",29))-FIND("#",SUBSTITUTE(Basis!$A38,";","#",28))-1)</f>
        <v>----</v>
      </c>
      <c r="AF37" t="str">
        <f>LEFT(RIGHT(Basis!$A38,$B37-FIND("#",SUBSTITUTE(Basis!$A38,";","#",29))),FIND("#",SUBSTITUTE(Basis!$A38,";","#",30))-FIND("#",SUBSTITUTE(Basis!$A38,";","#",29))-1)</f>
        <v>----</v>
      </c>
      <c r="AG37" t="str">
        <f>LEFT(RIGHT(Basis!$A38,$B37-FIND("#",SUBSTITUTE(Basis!$A38,";","#",30))),FIND("#",SUBSTITUTE(Basis!$A38,";","#",31))-FIND("#",SUBSTITUTE(Basis!$A38,";","#",30))-1)</f>
        <v>----</v>
      </c>
      <c r="AH37" t="str">
        <f>LEFT(RIGHT(Basis!$A38,$B37-FIND("#",SUBSTITUTE(Basis!$A38,";","#",31))),FIND("#",SUBSTITUTE(Basis!$A38,";","#",32))-FIND("#",SUBSTITUTE(Basis!$A38,";","#",31))-1)</f>
        <v>----</v>
      </c>
      <c r="AI37" t="str">
        <f>LEFT(RIGHT(Basis!$A38,$B37-FIND("#",SUBSTITUTE(Basis!$A38,";","#",32))),FIND("#",SUBSTITUTE(Basis!$A38,";","#",33))-FIND("#",SUBSTITUTE(Basis!$A38,";","#",32))-1)</f>
        <v>----</v>
      </c>
      <c r="AJ37" t="str">
        <f>LEFT(RIGHT(Basis!$A38,$B37-FIND("#",SUBSTITUTE(Basis!$A38,";","#",33))),FIND("#",SUBSTITUTE(Basis!$A38,";","#",34))-FIND("#",SUBSTITUTE(Basis!$A38,";","#",33))-1)</f>
        <v>----</v>
      </c>
      <c r="AK37" t="str">
        <f>LEFT(RIGHT(Basis!$A38,$B37-FIND("#",SUBSTITUTE(Basis!$A38,";","#",34))),FIND("#",SUBSTITUTE(Basis!$A38,";","#",35))-FIND("#",SUBSTITUTE(Basis!$A38,";","#",34))-1)</f>
        <v>----</v>
      </c>
      <c r="AL37" t="str">
        <f>LEFT(RIGHT(Basis!$A38,$B37-FIND("#",SUBSTITUTE(Basis!$A38,";","#",35))),FIND("#",SUBSTITUTE(Basis!$A38,";","#",36))-FIND("#",SUBSTITUTE(Basis!$A38,";","#",35))-1)</f>
        <v>----</v>
      </c>
      <c r="AM37" t="str">
        <f>LEFT(RIGHT(Basis!$A38,$B37-FIND("#",SUBSTITUTE(Basis!$A38,";","#",36))),FIND("#",SUBSTITUTE(Basis!$A38,";","#",37))-FIND("#",SUBSTITUTE(Basis!$A38,";","#",36))-1)</f>
        <v>----</v>
      </c>
      <c r="AN37" t="str">
        <f>RIGHT(Basis!A38,B37-FIND("#",SUBSTITUTE(Basis!$A38,";","#",37)))</f>
        <v>----</v>
      </c>
    </row>
    <row r="38" spans="1:40" ht="13.5" customHeight="1" x14ac:dyDescent="0.2">
      <c r="A38">
        <v>36</v>
      </c>
      <c r="B38">
        <f>LEN(Basis!A39)</f>
        <v>205</v>
      </c>
      <c r="C38" t="str">
        <f>LEFT(Basis!A39,FIND(";",Basis!A39)-1)</f>
        <v>prof. Kunde</v>
      </c>
      <c r="D38" t="str">
        <f>LEFT(RIGHT(Basis!$A39,$B38-FIND("#",SUBSTITUTE(Basis!$A39,";","#",1))),FIND("#",SUBSTITUTE(Basis!$A39,";","#",2))-FIND("#",SUBSTITUTE(Basis!$A39,";","#",1))-1)</f>
        <v>Aktiend.: Term.u.Opt.</v>
      </c>
      <c r="E38" t="str">
        <f>LEFT(RIGHT(Basis!$A39,$B38-FIND("#",SUBSTITUTE(Basis!$A39,";","#",2))),FIND("#",SUBSTITUTE(Basis!$A39,";","#",3))-FIND("#",SUBSTITUTE(Basis!$A39,";","#",2))-1)</f>
        <v>Ja</v>
      </c>
      <c r="F38" t="str">
        <f>LEFT(RIGHT(Basis!$A39,$B38-FIND("#",SUBSTITUTE(Basis!$A39,";","#",3))),FIND("#",SUBSTITUTE(Basis!$A39,";","#",4))-FIND("#",SUBSTITUTE(Basis!$A39,";","#",3))-1)</f>
        <v>Eurex</v>
      </c>
      <c r="G38" t="str">
        <f>LEFT(RIGHT(Basis!$A39,$B38-FIND("#",SUBSTITUTE(Basis!$A39,";","#",4))),FIND("#",SUBSTITUTE(Basis!$A39,";","#",5))-FIND("#",SUBSTITUTE(Basis!$A39,";","#",4))-1)</f>
        <v>XEUR</v>
      </c>
      <c r="H38" t="str">
        <f>LEFT(RIGHT(Basis!$A39,$B38-FIND("#",SUBSTITUTE(Basis!$A39,";","#",5))),FIND("#",SUBSTITUTE(Basis!$A39,";","#",6))-FIND("#",SUBSTITUTE(Basis!$A39,";","#",5))-1)</f>
        <v>100</v>
      </c>
      <c r="I38" t="str">
        <f>LEFT(RIGHT(Basis!$A39,$B38-FIND("#",SUBSTITUTE(Basis!$A39,";","#",6))),FIND("#",SUBSTITUTE(Basis!$A39,";","#",7))-FIND("#",SUBSTITUTE(Basis!$A39,";","#",6))-1)</f>
        <v>98,4</v>
      </c>
      <c r="J38" t="str">
        <f>LEFT(RIGHT(Basis!$A39,$B38-FIND("#",SUBSTITUTE(Basis!$A39,";","#",7))),FIND("#",SUBSTITUTE(Basis!$A39,";","#",8))-FIND("#",SUBSTITUTE(Basis!$A39,";","#",7))-1)</f>
        <v>71,4</v>
      </c>
      <c r="K38" t="str">
        <f>LEFT(RIGHT(Basis!$A39,$B38-FIND("#",SUBSTITUTE(Basis!$A39,";","#",8))),FIND("#",SUBSTITUTE(Basis!$A39,";","#",9))-FIND("#",SUBSTITUTE(Basis!$A39,";","#",8))-1)</f>
        <v>28,6</v>
      </c>
      <c r="L38" t="str">
        <f>LEFT(RIGHT(Basis!$A39,$B38-FIND("#",SUBSTITUTE(Basis!$A39,";","#",9))),FIND("#",SUBSTITUTE(Basis!$A39,";","#",10))-FIND("#",SUBSTITUTE(Basis!$A39,";","#",9))-1)</f>
        <v>100</v>
      </c>
      <c r="M38" t="str">
        <f>LEFT(RIGHT(Basis!$A39,$B38-FIND("#",SUBSTITUTE(Basis!$A39,";","#",10))),FIND("#",SUBSTITUTE(Basis!$A39,";","#",11))-FIND("#",SUBSTITUTE(Basis!$A39,";","#",10))-1)</f>
        <v>New York</v>
      </c>
      <c r="N38" t="str">
        <f>LEFT(RIGHT(Basis!$A39,$B38-FIND("#",SUBSTITUTE(Basis!$A39,";","#",11))),FIND("#",SUBSTITUTE(Basis!$A39,";","#",12))-FIND("#",SUBSTITUTE(Basis!$A39,";","#",11))-1)</f>
        <v>XNYS</v>
      </c>
      <c r="O38" t="str">
        <f>LEFT(RIGHT(Basis!$A39,$B38-FIND("#",SUBSTITUTE(Basis!$A39,";","#",12))),FIND("#",SUBSTITUTE(Basis!$A39,";","#",13))-FIND("#",SUBSTITUTE(Basis!$A39,";","#",12))-1)</f>
        <v>0</v>
      </c>
      <c r="P38" t="str">
        <f>LEFT(RIGHT(Basis!$A39,$B38-FIND("#",SUBSTITUTE(Basis!$A39,";","#",13))),FIND("#",SUBSTITUTE(Basis!$A39,";","#",14))-FIND("#",SUBSTITUTE(Basis!$A39,";","#",13))-1)</f>
        <v>1,6</v>
      </c>
      <c r="Q38" t="str">
        <f>LEFT(RIGHT(Basis!$A39,$B38-FIND("#",SUBSTITUTE(Basis!$A39,";","#",14))),FIND("#",SUBSTITUTE(Basis!$A39,";","#",15))-FIND("#",SUBSTITUTE(Basis!$A39,";","#",14))-1)</f>
        <v>0</v>
      </c>
      <c r="R38" t="str">
        <f>LEFT(RIGHT(Basis!$A39,$B38-FIND("#",SUBSTITUTE(Basis!$A39,";","#",15))),FIND("#",SUBSTITUTE(Basis!$A39,";","#",16))-FIND("#",SUBSTITUTE(Basis!$A39,";","#",15))-1)</f>
        <v>100</v>
      </c>
      <c r="S38" t="str">
        <f>LEFT(RIGHT(Basis!$A39,$B38-FIND("#",SUBSTITUTE(Basis!$A39,";","#",16))),FIND("#",SUBSTITUTE(Basis!$A39,";","#",17))-FIND("#",SUBSTITUTE(Basis!$A39,";","#",16))-1)</f>
        <v>100</v>
      </c>
      <c r="T38" t="str">
        <f>LEFT(RIGHT(Basis!$A39,$B38-FIND("#",SUBSTITUTE(Basis!$A39,";","#",17))),FIND("#",SUBSTITUTE(Basis!$A39,";","#",18))-FIND("#",SUBSTITUTE(Basis!$A39,";","#",17))-1)</f>
        <v>----</v>
      </c>
      <c r="U38" t="str">
        <f>LEFT(RIGHT(Basis!$A39,$B38-FIND("#",SUBSTITUTE(Basis!$A39,";","#",18))),FIND("#",SUBSTITUTE(Basis!$A39,";","#",19))-FIND("#",SUBSTITUTE(Basis!$A39,";","#",18))-1)</f>
        <v>----</v>
      </c>
      <c r="V38" t="str">
        <f>LEFT(RIGHT(Basis!$A39,$B38-FIND("#",SUBSTITUTE(Basis!$A39,";","#",19))),FIND("#",SUBSTITUTE(Basis!$A39,";","#",20))-FIND("#",SUBSTITUTE(Basis!$A39,";","#",19))-1)</f>
        <v>----</v>
      </c>
      <c r="W38" t="str">
        <f>LEFT(RIGHT(Basis!$A39,$B38-FIND("#",SUBSTITUTE(Basis!$A39,";","#",20))),FIND("#",SUBSTITUTE(Basis!$A39,";","#",21))-FIND("#",SUBSTITUTE(Basis!$A39,";","#",20))-1)</f>
        <v>----</v>
      </c>
      <c r="X38" t="str">
        <f>LEFT(RIGHT(Basis!$A39,$B38-FIND("#",SUBSTITUTE(Basis!$A39,";","#",21))),FIND("#",SUBSTITUTE(Basis!$A39,";","#",22))-FIND("#",SUBSTITUTE(Basis!$A39,";","#",21))-1)</f>
        <v>----</v>
      </c>
      <c r="Y38" t="str">
        <f>LEFT(RIGHT(Basis!$A39,$B38-FIND("#",SUBSTITUTE(Basis!$A39,";","#",22))),FIND("#",SUBSTITUTE(Basis!$A39,";","#",23))-FIND("#",SUBSTITUTE(Basis!$A39,";","#",22))-1)</f>
        <v>----</v>
      </c>
      <c r="Z38" t="str">
        <f>LEFT(RIGHT(Basis!$A39,$B38-FIND("#",SUBSTITUTE(Basis!$A39,";","#",23))),FIND("#",SUBSTITUTE(Basis!$A39,";","#",24))-FIND("#",SUBSTITUTE(Basis!$A39,";","#",23))-1)</f>
        <v>----</v>
      </c>
      <c r="AA38" t="str">
        <f>LEFT(RIGHT(Basis!$A39,$B38-FIND("#",SUBSTITUTE(Basis!$A39,";","#",24))),FIND("#",SUBSTITUTE(Basis!$A39,";","#",25))-FIND("#",SUBSTITUTE(Basis!$A39,";","#",24))-1)</f>
        <v>----</v>
      </c>
      <c r="AB38" t="str">
        <f>LEFT(RIGHT(Basis!$A39,$B38-FIND("#",SUBSTITUTE(Basis!$A39,";","#",25))),FIND("#",SUBSTITUTE(Basis!$A39,";","#",26))-FIND("#",SUBSTITUTE(Basis!$A39,";","#",25))-1)</f>
        <v>----</v>
      </c>
      <c r="AC38" t="str">
        <f>LEFT(RIGHT(Basis!$A39,$B38-FIND("#",SUBSTITUTE(Basis!$A39,";","#",26))),FIND("#",SUBSTITUTE(Basis!$A39,";","#",27))-FIND("#",SUBSTITUTE(Basis!$A39,";","#",26))-1)</f>
        <v>----</v>
      </c>
      <c r="AD38" t="str">
        <f>LEFT(RIGHT(Basis!$A39,$B38-FIND("#",SUBSTITUTE(Basis!$A39,";","#",27))),FIND("#",SUBSTITUTE(Basis!$A39,";","#",28))-FIND("#",SUBSTITUTE(Basis!$A39,";","#",27))-1)</f>
        <v>----</v>
      </c>
      <c r="AE38" t="str">
        <f>LEFT(RIGHT(Basis!$A39,$B38-FIND("#",SUBSTITUTE(Basis!$A39,";","#",28))),FIND("#",SUBSTITUTE(Basis!$A39,";","#",29))-FIND("#",SUBSTITUTE(Basis!$A39,";","#",28))-1)</f>
        <v>----</v>
      </c>
      <c r="AF38" t="str">
        <f>LEFT(RIGHT(Basis!$A39,$B38-FIND("#",SUBSTITUTE(Basis!$A39,";","#",29))),FIND("#",SUBSTITUTE(Basis!$A39,";","#",30))-FIND("#",SUBSTITUTE(Basis!$A39,";","#",29))-1)</f>
        <v>----</v>
      </c>
      <c r="AG38" t="str">
        <f>LEFT(RIGHT(Basis!$A39,$B38-FIND("#",SUBSTITUTE(Basis!$A39,";","#",30))),FIND("#",SUBSTITUTE(Basis!$A39,";","#",31))-FIND("#",SUBSTITUTE(Basis!$A39,";","#",30))-1)</f>
        <v>----</v>
      </c>
      <c r="AH38" t="str">
        <f>LEFT(RIGHT(Basis!$A39,$B38-FIND("#",SUBSTITUTE(Basis!$A39,";","#",31))),FIND("#",SUBSTITUTE(Basis!$A39,";","#",32))-FIND("#",SUBSTITUTE(Basis!$A39,";","#",31))-1)</f>
        <v>----</v>
      </c>
      <c r="AI38" t="str">
        <f>LEFT(RIGHT(Basis!$A39,$B38-FIND("#",SUBSTITUTE(Basis!$A39,";","#",32))),FIND("#",SUBSTITUTE(Basis!$A39,";","#",33))-FIND("#",SUBSTITUTE(Basis!$A39,";","#",32))-1)</f>
        <v>----</v>
      </c>
      <c r="AJ38" t="str">
        <f>LEFT(RIGHT(Basis!$A39,$B38-FIND("#",SUBSTITUTE(Basis!$A39,";","#",33))),FIND("#",SUBSTITUTE(Basis!$A39,";","#",34))-FIND("#",SUBSTITUTE(Basis!$A39,";","#",33))-1)</f>
        <v>----</v>
      </c>
      <c r="AK38" t="str">
        <f>LEFT(RIGHT(Basis!$A39,$B38-FIND("#",SUBSTITUTE(Basis!$A39,";","#",34))),FIND("#",SUBSTITUTE(Basis!$A39,";","#",35))-FIND("#",SUBSTITUTE(Basis!$A39,";","#",34))-1)</f>
        <v>----</v>
      </c>
      <c r="AL38" t="str">
        <f>LEFT(RIGHT(Basis!$A39,$B38-FIND("#",SUBSTITUTE(Basis!$A39,";","#",35))),FIND("#",SUBSTITUTE(Basis!$A39,";","#",36))-FIND("#",SUBSTITUTE(Basis!$A39,";","#",35))-1)</f>
        <v>----</v>
      </c>
      <c r="AM38" t="str">
        <f>LEFT(RIGHT(Basis!$A39,$B38-FIND("#",SUBSTITUTE(Basis!$A39,";","#",36))),FIND("#",SUBSTITUTE(Basis!$A39,";","#",37))-FIND("#",SUBSTITUTE(Basis!$A39,";","#",36))-1)</f>
        <v>----</v>
      </c>
      <c r="AN38" t="str">
        <f>RIGHT(Basis!A39,B38-FIND("#",SUBSTITUTE(Basis!$A39,";","#",37)))</f>
        <v>----</v>
      </c>
    </row>
    <row r="39" spans="1:40" ht="13.5" customHeight="1" x14ac:dyDescent="0.2">
      <c r="A39">
        <v>37</v>
      </c>
      <c r="B39">
        <f>LEN(Basis!A40)</f>
        <v>210</v>
      </c>
      <c r="C39" t="str">
        <f>LEFT(Basis!A40,FIND(";",Basis!A40)-1)</f>
        <v>prof. Kunde</v>
      </c>
      <c r="D39" t="str">
        <f>LEFT(RIGHT(Basis!$A40,$B39-FIND("#",SUBSTITUTE(Basis!$A40,";","#",1))),FIND("#",SUBSTITUTE(Basis!$A40,";","#",2))-FIND("#",SUBSTITUTE(Basis!$A40,";","#",1))-1)</f>
        <v>Aktiend.: Swaps u.s.</v>
      </c>
      <c r="E39" t="str">
        <f>LEFT(RIGHT(Basis!$A40,$B39-FIND("#",SUBSTITUTE(Basis!$A40,";","#",2))),FIND("#",SUBSTITUTE(Basis!$A40,";","#",3))-FIND("#",SUBSTITUTE(Basis!$A40,";","#",2))-1)</f>
        <v>Ja</v>
      </c>
      <c r="F39" t="str">
        <f>LEFT(RIGHT(Basis!$A40,$B39-FIND("#",SUBSTITUTE(Basis!$A40,";","#",3))),FIND("#",SUBSTITUTE(Basis!$A40,";","#",4))-FIND("#",SUBSTITUTE(Basis!$A40,";","#",3))-1)</f>
        <v>----</v>
      </c>
      <c r="G39" t="str">
        <f>LEFT(RIGHT(Basis!$A40,$B39-FIND("#",SUBSTITUTE(Basis!$A40,";","#",4))),FIND("#",SUBSTITUTE(Basis!$A40,";","#",5))-FIND("#",SUBSTITUTE(Basis!$A40,";","#",4))-1)</f>
        <v>----</v>
      </c>
      <c r="H39" t="str">
        <f>LEFT(RIGHT(Basis!$A40,$B39-FIND("#",SUBSTITUTE(Basis!$A40,";","#",5))),FIND("#",SUBSTITUTE(Basis!$A40,";","#",6))-FIND("#",SUBSTITUTE(Basis!$A40,";","#",5))-1)</f>
        <v>----</v>
      </c>
      <c r="I39" t="str">
        <f>LEFT(RIGHT(Basis!$A40,$B39-FIND("#",SUBSTITUTE(Basis!$A40,";","#",6))),FIND("#",SUBSTITUTE(Basis!$A40,";","#",7))-FIND("#",SUBSTITUTE(Basis!$A40,";","#",6))-1)</f>
        <v>----</v>
      </c>
      <c r="J39" t="str">
        <f>LEFT(RIGHT(Basis!$A40,$B39-FIND("#",SUBSTITUTE(Basis!$A40,";","#",7))),FIND("#",SUBSTITUTE(Basis!$A40,";","#",8))-FIND("#",SUBSTITUTE(Basis!$A40,";","#",7))-1)</f>
        <v>----</v>
      </c>
      <c r="K39" t="str">
        <f>LEFT(RIGHT(Basis!$A40,$B39-FIND("#",SUBSTITUTE(Basis!$A40,";","#",8))),FIND("#",SUBSTITUTE(Basis!$A40,";","#",9))-FIND("#",SUBSTITUTE(Basis!$A40,";","#",8))-1)</f>
        <v>----</v>
      </c>
      <c r="L39" t="str">
        <f>LEFT(RIGHT(Basis!$A40,$B39-FIND("#",SUBSTITUTE(Basis!$A40,";","#",9))),FIND("#",SUBSTITUTE(Basis!$A40,";","#",10))-FIND("#",SUBSTITUTE(Basis!$A40,";","#",9))-1)</f>
        <v>----</v>
      </c>
      <c r="M39" t="str">
        <f>LEFT(RIGHT(Basis!$A40,$B39-FIND("#",SUBSTITUTE(Basis!$A40,";","#",10))),FIND("#",SUBSTITUTE(Basis!$A40,";","#",11))-FIND("#",SUBSTITUTE(Basis!$A40,";","#",10))-1)</f>
        <v>----</v>
      </c>
      <c r="N39" t="str">
        <f>LEFT(RIGHT(Basis!$A40,$B39-FIND("#",SUBSTITUTE(Basis!$A40,";","#",11))),FIND("#",SUBSTITUTE(Basis!$A40,";","#",12))-FIND("#",SUBSTITUTE(Basis!$A40,";","#",11))-1)</f>
        <v>----</v>
      </c>
      <c r="O39" t="str">
        <f>LEFT(RIGHT(Basis!$A40,$B39-FIND("#",SUBSTITUTE(Basis!$A40,";","#",12))),FIND("#",SUBSTITUTE(Basis!$A40,";","#",13))-FIND("#",SUBSTITUTE(Basis!$A40,";","#",12))-1)</f>
        <v>----</v>
      </c>
      <c r="P39" t="str">
        <f>LEFT(RIGHT(Basis!$A40,$B39-FIND("#",SUBSTITUTE(Basis!$A40,";","#",13))),FIND("#",SUBSTITUTE(Basis!$A40,";","#",14))-FIND("#",SUBSTITUTE(Basis!$A40,";","#",13))-1)</f>
        <v>----</v>
      </c>
      <c r="Q39" t="str">
        <f>LEFT(RIGHT(Basis!$A40,$B39-FIND("#",SUBSTITUTE(Basis!$A40,";","#",14))),FIND("#",SUBSTITUTE(Basis!$A40,";","#",15))-FIND("#",SUBSTITUTE(Basis!$A40,";","#",14))-1)</f>
        <v>----</v>
      </c>
      <c r="R39" t="str">
        <f>LEFT(RIGHT(Basis!$A40,$B39-FIND("#",SUBSTITUTE(Basis!$A40,";","#",15))),FIND("#",SUBSTITUTE(Basis!$A40,";","#",16))-FIND("#",SUBSTITUTE(Basis!$A40,";","#",15))-1)</f>
        <v>----</v>
      </c>
      <c r="S39" t="str">
        <f>LEFT(RIGHT(Basis!$A40,$B39-FIND("#",SUBSTITUTE(Basis!$A40,";","#",16))),FIND("#",SUBSTITUTE(Basis!$A40,";","#",17))-FIND("#",SUBSTITUTE(Basis!$A40,";","#",16))-1)</f>
        <v>----</v>
      </c>
      <c r="T39" t="str">
        <f>LEFT(RIGHT(Basis!$A40,$B39-FIND("#",SUBSTITUTE(Basis!$A40,";","#",17))),FIND("#",SUBSTITUTE(Basis!$A40,";","#",18))-FIND("#",SUBSTITUTE(Basis!$A40,";","#",17))-1)</f>
        <v>----</v>
      </c>
      <c r="U39" t="str">
        <f>LEFT(RIGHT(Basis!$A40,$B39-FIND("#",SUBSTITUTE(Basis!$A40,";","#",18))),FIND("#",SUBSTITUTE(Basis!$A40,";","#",19))-FIND("#",SUBSTITUTE(Basis!$A40,";","#",18))-1)</f>
        <v>----</v>
      </c>
      <c r="V39" t="str">
        <f>LEFT(RIGHT(Basis!$A40,$B39-FIND("#",SUBSTITUTE(Basis!$A40,";","#",19))),FIND("#",SUBSTITUTE(Basis!$A40,";","#",20))-FIND("#",SUBSTITUTE(Basis!$A40,";","#",19))-1)</f>
        <v>----</v>
      </c>
      <c r="W39" t="str">
        <f>LEFT(RIGHT(Basis!$A40,$B39-FIND("#",SUBSTITUTE(Basis!$A40,";","#",20))),FIND("#",SUBSTITUTE(Basis!$A40,";","#",21))-FIND("#",SUBSTITUTE(Basis!$A40,";","#",20))-1)</f>
        <v>----</v>
      </c>
      <c r="X39" t="str">
        <f>LEFT(RIGHT(Basis!$A40,$B39-FIND("#",SUBSTITUTE(Basis!$A40,";","#",21))),FIND("#",SUBSTITUTE(Basis!$A40,";","#",22))-FIND("#",SUBSTITUTE(Basis!$A40,";","#",21))-1)</f>
        <v>----</v>
      </c>
      <c r="Y39" t="str">
        <f>LEFT(RIGHT(Basis!$A40,$B39-FIND("#",SUBSTITUTE(Basis!$A40,";","#",22))),FIND("#",SUBSTITUTE(Basis!$A40,";","#",23))-FIND("#",SUBSTITUTE(Basis!$A40,";","#",22))-1)</f>
        <v>----</v>
      </c>
      <c r="Z39" t="str">
        <f>LEFT(RIGHT(Basis!$A40,$B39-FIND("#",SUBSTITUTE(Basis!$A40,";","#",23))),FIND("#",SUBSTITUTE(Basis!$A40,";","#",24))-FIND("#",SUBSTITUTE(Basis!$A40,";","#",23))-1)</f>
        <v>----</v>
      </c>
      <c r="AA39" t="str">
        <f>LEFT(RIGHT(Basis!$A40,$B39-FIND("#",SUBSTITUTE(Basis!$A40,";","#",24))),FIND("#",SUBSTITUTE(Basis!$A40,";","#",25))-FIND("#",SUBSTITUTE(Basis!$A40,";","#",24))-1)</f>
        <v>----</v>
      </c>
      <c r="AB39" t="str">
        <f>LEFT(RIGHT(Basis!$A40,$B39-FIND("#",SUBSTITUTE(Basis!$A40,";","#",25))),FIND("#",SUBSTITUTE(Basis!$A40,";","#",26))-FIND("#",SUBSTITUTE(Basis!$A40,";","#",25))-1)</f>
        <v>----</v>
      </c>
      <c r="AC39" t="str">
        <f>LEFT(RIGHT(Basis!$A40,$B39-FIND("#",SUBSTITUTE(Basis!$A40,";","#",26))),FIND("#",SUBSTITUTE(Basis!$A40,";","#",27))-FIND("#",SUBSTITUTE(Basis!$A40,";","#",26))-1)</f>
        <v>----</v>
      </c>
      <c r="AD39" t="str">
        <f>LEFT(RIGHT(Basis!$A40,$B39-FIND("#",SUBSTITUTE(Basis!$A40,";","#",27))),FIND("#",SUBSTITUTE(Basis!$A40,";","#",28))-FIND("#",SUBSTITUTE(Basis!$A40,";","#",27))-1)</f>
        <v>----</v>
      </c>
      <c r="AE39" t="str">
        <f>LEFT(RIGHT(Basis!$A40,$B39-FIND("#",SUBSTITUTE(Basis!$A40,";","#",28))),FIND("#",SUBSTITUTE(Basis!$A40,";","#",29))-FIND("#",SUBSTITUTE(Basis!$A40,";","#",28))-1)</f>
        <v>----</v>
      </c>
      <c r="AF39" t="str">
        <f>LEFT(RIGHT(Basis!$A40,$B39-FIND("#",SUBSTITUTE(Basis!$A40,";","#",29))),FIND("#",SUBSTITUTE(Basis!$A40,";","#",30))-FIND("#",SUBSTITUTE(Basis!$A40,";","#",29))-1)</f>
        <v>----</v>
      </c>
      <c r="AG39" t="str">
        <f>LEFT(RIGHT(Basis!$A40,$B39-FIND("#",SUBSTITUTE(Basis!$A40,";","#",30))),FIND("#",SUBSTITUTE(Basis!$A40,";","#",31))-FIND("#",SUBSTITUTE(Basis!$A40,";","#",30))-1)</f>
        <v>----</v>
      </c>
      <c r="AH39" t="str">
        <f>LEFT(RIGHT(Basis!$A40,$B39-FIND("#",SUBSTITUTE(Basis!$A40,";","#",31))),FIND("#",SUBSTITUTE(Basis!$A40,";","#",32))-FIND("#",SUBSTITUTE(Basis!$A40,";","#",31))-1)</f>
        <v>----</v>
      </c>
      <c r="AI39" t="str">
        <f>LEFT(RIGHT(Basis!$A40,$B39-FIND("#",SUBSTITUTE(Basis!$A40,";","#",32))),FIND("#",SUBSTITUTE(Basis!$A40,";","#",33))-FIND("#",SUBSTITUTE(Basis!$A40,";","#",32))-1)</f>
        <v>----</v>
      </c>
      <c r="AJ39" t="str">
        <f>LEFT(RIGHT(Basis!$A40,$B39-FIND("#",SUBSTITUTE(Basis!$A40,";","#",33))),FIND("#",SUBSTITUTE(Basis!$A40,";","#",34))-FIND("#",SUBSTITUTE(Basis!$A40,";","#",33))-1)</f>
        <v>----</v>
      </c>
      <c r="AK39" t="str">
        <f>LEFT(RIGHT(Basis!$A40,$B39-FIND("#",SUBSTITUTE(Basis!$A40,";","#",34))),FIND("#",SUBSTITUTE(Basis!$A40,";","#",35))-FIND("#",SUBSTITUTE(Basis!$A40,";","#",34))-1)</f>
        <v>----</v>
      </c>
      <c r="AL39" t="str">
        <f>LEFT(RIGHT(Basis!$A40,$B39-FIND("#",SUBSTITUTE(Basis!$A40,";","#",35))),FIND("#",SUBSTITUTE(Basis!$A40,";","#",36))-FIND("#",SUBSTITUTE(Basis!$A40,";","#",35))-1)</f>
        <v>----</v>
      </c>
      <c r="AM39" t="str">
        <f>LEFT(RIGHT(Basis!$A40,$B39-FIND("#",SUBSTITUTE(Basis!$A40,";","#",36))),FIND("#",SUBSTITUTE(Basis!$A40,";","#",37))-FIND("#",SUBSTITUTE(Basis!$A40,";","#",36))-1)</f>
        <v>----</v>
      </c>
      <c r="AN39" t="str">
        <f>RIGHT(Basis!A40,B39-FIND("#",SUBSTITUTE(Basis!$A40,";","#",37)))</f>
        <v>----</v>
      </c>
    </row>
    <row r="40" spans="1:40" ht="13.5" customHeight="1" x14ac:dyDescent="0.2">
      <c r="A40">
        <v>38</v>
      </c>
      <c r="B40">
        <f>LEN(Basis!A41)</f>
        <v>210</v>
      </c>
      <c r="C40" t="str">
        <f>LEFT(Basis!A41,FIND(";",Basis!A41)-1)</f>
        <v>prof. Kunde</v>
      </c>
      <c r="D40" t="str">
        <f>LEFT(RIGHT(Basis!$A41,$B40-FIND("#",SUBSTITUTE(Basis!$A41,";","#",1))),FIND("#",SUBSTITUTE(Basis!$A41,";","#",2))-FIND("#",SUBSTITUTE(Basis!$A41,";","#",1))-1)</f>
        <v>verb. D.: Opt.u.Zert.</v>
      </c>
      <c r="E40" t="str">
        <f>LEFT(RIGHT(Basis!$A41,$B40-FIND("#",SUBSTITUTE(Basis!$A41,";","#",2))),FIND("#",SUBSTITUTE(Basis!$A41,";","#",3))-FIND("#",SUBSTITUTE(Basis!$A41,";","#",2))-1)</f>
        <v>Nein</v>
      </c>
      <c r="F40" t="str">
        <f>LEFT(RIGHT(Basis!$A41,$B40-FIND("#",SUBSTITUTE(Basis!$A41,";","#",3))),FIND("#",SUBSTITUTE(Basis!$A41,";","#",4))-FIND("#",SUBSTITUTE(Basis!$A41,";","#",3))-1)</f>
        <v>Stuttgart</v>
      </c>
      <c r="G40" t="str">
        <f>LEFT(RIGHT(Basis!$A41,$B40-FIND("#",SUBSTITUTE(Basis!$A41,";","#",4))),FIND("#",SUBSTITUTE(Basis!$A41,";","#",5))-FIND("#",SUBSTITUTE(Basis!$A41,";","#",4))-1)</f>
        <v>XSTU</v>
      </c>
      <c r="H40" t="str">
        <f>LEFT(RIGHT(Basis!$A41,$B40-FIND("#",SUBSTITUTE(Basis!$A41,";","#",5))),FIND("#",SUBSTITUTE(Basis!$A41,";","#",6))-FIND("#",SUBSTITUTE(Basis!$A41,";","#",5))-1)</f>
        <v>95</v>
      </c>
      <c r="I40" t="str">
        <f>LEFT(RIGHT(Basis!$A41,$B40-FIND("#",SUBSTITUTE(Basis!$A41,";","#",6))),FIND("#",SUBSTITUTE(Basis!$A41,";","#",7))-FIND("#",SUBSTITUTE(Basis!$A41,";","#",6))-1)</f>
        <v>93,5</v>
      </c>
      <c r="J40" t="str">
        <f>LEFT(RIGHT(Basis!$A41,$B40-FIND("#",SUBSTITUTE(Basis!$A41,";","#",7))),FIND("#",SUBSTITUTE(Basis!$A41,";","#",8))-FIND("#",SUBSTITUTE(Basis!$A41,";","#",7))-1)</f>
        <v>15,5</v>
      </c>
      <c r="K40" t="str">
        <f>LEFT(RIGHT(Basis!$A41,$B40-FIND("#",SUBSTITUTE(Basis!$A41,";","#",8))),FIND("#",SUBSTITUTE(Basis!$A41,";","#",9))-FIND("#",SUBSTITUTE(Basis!$A41,";","#",8))-1)</f>
        <v>84,5</v>
      </c>
      <c r="L40" t="str">
        <f>LEFT(RIGHT(Basis!$A41,$B40-FIND("#",SUBSTITUTE(Basis!$A41,";","#",9))),FIND("#",SUBSTITUTE(Basis!$A41,";","#",10))-FIND("#",SUBSTITUTE(Basis!$A41,";","#",9))-1)</f>
        <v>1,2</v>
      </c>
      <c r="M40" t="str">
        <f>LEFT(RIGHT(Basis!$A41,$B40-FIND("#",SUBSTITUTE(Basis!$A41,";","#",10))),FIND("#",SUBSTITUTE(Basis!$A41,";","#",11))-FIND("#",SUBSTITUTE(Basis!$A41,";","#",10))-1)</f>
        <v>Frankfurt</v>
      </c>
      <c r="N40" t="str">
        <f>LEFT(RIGHT(Basis!$A41,$B40-FIND("#",SUBSTITUTE(Basis!$A41,";","#",11))),FIND("#",SUBSTITUTE(Basis!$A41,";","#",12))-FIND("#",SUBSTITUTE(Basis!$A41,";","#",11))-1)</f>
        <v>XFRA</v>
      </c>
      <c r="O40" t="str">
        <f>LEFT(RIGHT(Basis!$A41,$B40-FIND("#",SUBSTITUTE(Basis!$A41,";","#",12))),FIND("#",SUBSTITUTE(Basis!$A41,";","#",13))-FIND("#",SUBSTITUTE(Basis!$A41,";","#",12))-1)</f>
        <v>4,7</v>
      </c>
      <c r="P40" t="str">
        <f>LEFT(RIGHT(Basis!$A41,$B40-FIND("#",SUBSTITUTE(Basis!$A41,";","#",13))),FIND("#",SUBSTITUTE(Basis!$A41,";","#",14))-FIND("#",SUBSTITUTE(Basis!$A41,";","#",13))-1)</f>
        <v>5,8</v>
      </c>
      <c r="Q40" t="str">
        <f>LEFT(RIGHT(Basis!$A41,$B40-FIND("#",SUBSTITUTE(Basis!$A41,";","#",14))),FIND("#",SUBSTITUTE(Basis!$A41,";","#",15))-FIND("#",SUBSTITUTE(Basis!$A41,";","#",14))-1)</f>
        <v>21,7</v>
      </c>
      <c r="R40" t="str">
        <f>LEFT(RIGHT(Basis!$A41,$B40-FIND("#",SUBSTITUTE(Basis!$A41,";","#",15))),FIND("#",SUBSTITUTE(Basis!$A41,";","#",16))-FIND("#",SUBSTITUTE(Basis!$A41,";","#",15))-1)</f>
        <v>78,3</v>
      </c>
      <c r="S40" t="str">
        <f>LEFT(RIGHT(Basis!$A41,$B40-FIND("#",SUBSTITUTE(Basis!$A41,";","#",16))),FIND("#",SUBSTITUTE(Basis!$A41,";","#",17))-FIND("#",SUBSTITUTE(Basis!$A41,";","#",16))-1)</f>
        <v>1,7</v>
      </c>
      <c r="T40" t="str">
        <f>LEFT(RIGHT(Basis!$A41,$B40-FIND("#",SUBSTITUTE(Basis!$A41,";","#",17))),FIND("#",SUBSTITUTE(Basis!$A41,";","#",18))-FIND("#",SUBSTITUTE(Basis!$A41,";","#",17))-1)</f>
        <v>Muenchen</v>
      </c>
      <c r="U40" t="str">
        <f>LEFT(RIGHT(Basis!$A41,$B40-FIND("#",SUBSTITUTE(Basis!$A41,";","#",18))),FIND("#",SUBSTITUTE(Basis!$A41,";","#",19))-FIND("#",SUBSTITUTE(Basis!$A41,";","#",18))-1)</f>
        <v>XMUN</v>
      </c>
      <c r="V40" t="str">
        <f>LEFT(RIGHT(Basis!$A41,$B40-FIND("#",SUBSTITUTE(Basis!$A41,";","#",19))),FIND("#",SUBSTITUTE(Basis!$A41,";","#",20))-FIND("#",SUBSTITUTE(Basis!$A41,";","#",19))-1)</f>
        <v>0,2</v>
      </c>
      <c r="W40" t="str">
        <f>LEFT(RIGHT(Basis!$A41,$B40-FIND("#",SUBSTITUTE(Basis!$A41,";","#",20))),FIND("#",SUBSTITUTE(Basis!$A41,";","#",21))-FIND("#",SUBSTITUTE(Basis!$A41,";","#",20))-1)</f>
        <v>0,5</v>
      </c>
      <c r="X40" t="str">
        <f>LEFT(RIGHT(Basis!$A41,$B40-FIND("#",SUBSTITUTE(Basis!$A41,";","#",21))),FIND("#",SUBSTITUTE(Basis!$A41,";","#",22))-FIND("#",SUBSTITUTE(Basis!$A41,";","#",21))-1)</f>
        <v>40</v>
      </c>
      <c r="Y40" t="str">
        <f>LEFT(RIGHT(Basis!$A41,$B40-FIND("#",SUBSTITUTE(Basis!$A41,";","#",22))),FIND("#",SUBSTITUTE(Basis!$A41,";","#",23))-FIND("#",SUBSTITUTE(Basis!$A41,";","#",22))-1)</f>
        <v>60</v>
      </c>
      <c r="Z40" t="str">
        <f>LEFT(RIGHT(Basis!$A41,$B40-FIND("#",SUBSTITUTE(Basis!$A41,";","#",23))),FIND("#",SUBSTITUTE(Basis!$A41,";","#",24))-FIND("#",SUBSTITUTE(Basis!$A41,";","#",23))-1)</f>
        <v>0</v>
      </c>
      <c r="AA40" t="str">
        <f>LEFT(RIGHT(Basis!$A41,$B40-FIND("#",SUBSTITUTE(Basis!$A41,";","#",24))),FIND("#",SUBSTITUTE(Basis!$A41,";","#",25))-FIND("#",SUBSTITUTE(Basis!$A41,";","#",24))-1)</f>
        <v>Duesseldorf</v>
      </c>
      <c r="AB40" t="str">
        <f>LEFT(RIGHT(Basis!$A41,$B40-FIND("#",SUBSTITUTE(Basis!$A41,";","#",25))),FIND("#",SUBSTITUTE(Basis!$A41,";","#",26))-FIND("#",SUBSTITUTE(Basis!$A41,";","#",25))-1)</f>
        <v>XDUS</v>
      </c>
      <c r="AC40" t="str">
        <f>LEFT(RIGHT(Basis!$A41,$B40-FIND("#",SUBSTITUTE(Basis!$A41,";","#",26))),FIND("#",SUBSTITUTE(Basis!$A41,";","#",27))-FIND("#",SUBSTITUTE(Basis!$A41,";","#",26))-1)</f>
        <v>0,1</v>
      </c>
      <c r="AD40" t="str">
        <f>LEFT(RIGHT(Basis!$A41,$B40-FIND("#",SUBSTITUTE(Basis!$A41,";","#",27))),FIND("#",SUBSTITUTE(Basis!$A41,";","#",28))-FIND("#",SUBSTITUTE(Basis!$A41,";","#",27))-1)</f>
        <v>0,2</v>
      </c>
      <c r="AE40" t="str">
        <f>LEFT(RIGHT(Basis!$A41,$B40-FIND("#",SUBSTITUTE(Basis!$A41,";","#",28))),FIND("#",SUBSTITUTE(Basis!$A41,";","#",29))-FIND("#",SUBSTITUTE(Basis!$A41,";","#",28))-1)</f>
        <v>0</v>
      </c>
      <c r="AF40" t="str">
        <f>LEFT(RIGHT(Basis!$A41,$B40-FIND("#",SUBSTITUTE(Basis!$A41,";","#",29))),FIND("#",SUBSTITUTE(Basis!$A41,";","#",30))-FIND("#",SUBSTITUTE(Basis!$A41,";","#",29))-1)</f>
        <v>100</v>
      </c>
      <c r="AG40" t="str">
        <f>LEFT(RIGHT(Basis!$A41,$B40-FIND("#",SUBSTITUTE(Basis!$A41,";","#",30))),FIND("#",SUBSTITUTE(Basis!$A41,";","#",31))-FIND("#",SUBSTITUTE(Basis!$A41,";","#",30))-1)</f>
        <v>0</v>
      </c>
      <c r="AH40" t="str">
        <f>LEFT(RIGHT(Basis!$A41,$B40-FIND("#",SUBSTITUTE(Basis!$A41,";","#",31))),FIND("#",SUBSTITUTE(Basis!$A41,";","#",32))-FIND("#",SUBSTITUTE(Basis!$A41,";","#",31))-1)</f>
        <v>----</v>
      </c>
      <c r="AI40" t="str">
        <f>LEFT(RIGHT(Basis!$A41,$B40-FIND("#",SUBSTITUTE(Basis!$A41,";","#",32))),FIND("#",SUBSTITUTE(Basis!$A41,";","#",33))-FIND("#",SUBSTITUTE(Basis!$A41,";","#",32))-1)</f>
        <v>----</v>
      </c>
      <c r="AJ40" t="str">
        <f>LEFT(RIGHT(Basis!$A41,$B40-FIND("#",SUBSTITUTE(Basis!$A41,";","#",33))),FIND("#",SUBSTITUTE(Basis!$A41,";","#",34))-FIND("#",SUBSTITUTE(Basis!$A41,";","#",33))-1)</f>
        <v>----</v>
      </c>
      <c r="AK40" t="str">
        <f>LEFT(RIGHT(Basis!$A41,$B40-FIND("#",SUBSTITUTE(Basis!$A41,";","#",34))),FIND("#",SUBSTITUTE(Basis!$A41,";","#",35))-FIND("#",SUBSTITUTE(Basis!$A41,";","#",34))-1)</f>
        <v>----</v>
      </c>
      <c r="AL40" t="str">
        <f>LEFT(RIGHT(Basis!$A41,$B40-FIND("#",SUBSTITUTE(Basis!$A41,";","#",35))),FIND("#",SUBSTITUTE(Basis!$A41,";","#",36))-FIND("#",SUBSTITUTE(Basis!$A41,";","#",35))-1)</f>
        <v>----</v>
      </c>
      <c r="AM40" t="str">
        <f>LEFT(RIGHT(Basis!$A41,$B40-FIND("#",SUBSTITUTE(Basis!$A41,";","#",36))),FIND("#",SUBSTITUTE(Basis!$A41,";","#",37))-FIND("#",SUBSTITUTE(Basis!$A41,";","#",36))-1)</f>
        <v>----</v>
      </c>
      <c r="AN40" t="str">
        <f>RIGHT(Basis!A41,B40-FIND("#",SUBSTITUTE(Basis!$A41,";","#",37)))</f>
        <v>----</v>
      </c>
    </row>
    <row r="41" spans="1:40" ht="13.5" customHeight="1" x14ac:dyDescent="0.2">
      <c r="A41">
        <v>39</v>
      </c>
      <c r="B41">
        <f>LEN(Basis!A42)</f>
        <v>208</v>
      </c>
      <c r="C41" t="str">
        <f>LEFT(Basis!A42,FIND(";",Basis!A42)-1)</f>
        <v>prof. Kunde</v>
      </c>
      <c r="D41" t="str">
        <f>LEFT(RIGHT(Basis!$A42,$B41-FIND("#",SUBSTITUTE(Basis!$A42,";","#",1))),FIND("#",SUBSTITUTE(Basis!$A42,";","#",2))-FIND("#",SUBSTITUTE(Basis!$A42,";","#",1))-1)</f>
        <v>verb. D.: son.ver.D.</v>
      </c>
      <c r="E41" t="str">
        <f>LEFT(RIGHT(Basis!$A42,$B41-FIND("#",SUBSTITUTE(Basis!$A42,";","#",2))),FIND("#",SUBSTITUTE(Basis!$A42,";","#",3))-FIND("#",SUBSTITUTE(Basis!$A42,";","#",2))-1)</f>
        <v>Ja</v>
      </c>
      <c r="F41" t="str">
        <f>LEFT(RIGHT(Basis!$A42,$B41-FIND("#",SUBSTITUTE(Basis!$A42,";","#",3))),FIND("#",SUBSTITUTE(Basis!$A42,";","#",4))-FIND("#",SUBSTITUTE(Basis!$A42,";","#",3))-1)</f>
        <v>Frankfurt</v>
      </c>
      <c r="G41" t="str">
        <f>LEFT(RIGHT(Basis!$A42,$B41-FIND("#",SUBSTITUTE(Basis!$A42,";","#",4))),FIND("#",SUBSTITUTE(Basis!$A42,";","#",5))-FIND("#",SUBSTITUTE(Basis!$A42,";","#",4))-1)</f>
        <v>XFRA</v>
      </c>
      <c r="H41" t="str">
        <f>LEFT(RIGHT(Basis!$A42,$B41-FIND("#",SUBSTITUTE(Basis!$A42,";","#",5))),FIND("#",SUBSTITUTE(Basis!$A42,";","#",6))-FIND("#",SUBSTITUTE(Basis!$A42,";","#",5))-1)</f>
        <v>69,7</v>
      </c>
      <c r="I41" t="str">
        <f>LEFT(RIGHT(Basis!$A42,$B41-FIND("#",SUBSTITUTE(Basis!$A42,";","#",6))),FIND("#",SUBSTITUTE(Basis!$A42,";","#",7))-FIND("#",SUBSTITUTE(Basis!$A42,";","#",6))-1)</f>
        <v>76</v>
      </c>
      <c r="J41" t="str">
        <f>LEFT(RIGHT(Basis!$A42,$B41-FIND("#",SUBSTITUTE(Basis!$A42,";","#",7))),FIND("#",SUBSTITUTE(Basis!$A42,";","#",8))-FIND("#",SUBSTITUTE(Basis!$A42,";","#",7))-1)</f>
        <v>29,8</v>
      </c>
      <c r="K41" t="str">
        <f>LEFT(RIGHT(Basis!$A42,$B41-FIND("#",SUBSTITUTE(Basis!$A42,";","#",8))),FIND("#",SUBSTITUTE(Basis!$A42,";","#",9))-FIND("#",SUBSTITUTE(Basis!$A42,";","#",8))-1)</f>
        <v>70,2</v>
      </c>
      <c r="L41" t="str">
        <f>LEFT(RIGHT(Basis!$A42,$B41-FIND("#",SUBSTITUTE(Basis!$A42,";","#",9))),FIND("#",SUBSTITUTE(Basis!$A42,";","#",10))-FIND("#",SUBSTITUTE(Basis!$A42,";","#",9))-1)</f>
        <v>0</v>
      </c>
      <c r="M41" t="str">
        <f>LEFT(RIGHT(Basis!$A42,$B41-FIND("#",SUBSTITUTE(Basis!$A42,";","#",10))),FIND("#",SUBSTITUTE(Basis!$A42,";","#",11))-FIND("#",SUBSTITUTE(Basis!$A42,";","#",10))-1)</f>
        <v>Stuttgart</v>
      </c>
      <c r="N41" t="str">
        <f>LEFT(RIGHT(Basis!$A42,$B41-FIND("#",SUBSTITUTE(Basis!$A42,";","#",11))),FIND("#",SUBSTITUTE(Basis!$A42,";","#",12))-FIND("#",SUBSTITUTE(Basis!$A42,";","#",11))-1)</f>
        <v>XSTU</v>
      </c>
      <c r="O41" t="str">
        <f>LEFT(RIGHT(Basis!$A42,$B41-FIND("#",SUBSTITUTE(Basis!$A42,";","#",12))),FIND("#",SUBSTITUTE(Basis!$A42,";","#",13))-FIND("#",SUBSTITUTE(Basis!$A42,";","#",12))-1)</f>
        <v>30,2</v>
      </c>
      <c r="P41" t="str">
        <f>LEFT(RIGHT(Basis!$A42,$B41-FIND("#",SUBSTITUTE(Basis!$A42,";","#",13))),FIND("#",SUBSTITUTE(Basis!$A42,";","#",14))-FIND("#",SUBSTITUTE(Basis!$A42,";","#",13))-1)</f>
        <v>23,1</v>
      </c>
      <c r="Q41" t="str">
        <f>LEFT(RIGHT(Basis!$A42,$B41-FIND("#",SUBSTITUTE(Basis!$A42,";","#",14))),FIND("#",SUBSTITUTE(Basis!$A42,";","#",15))-FIND("#",SUBSTITUTE(Basis!$A42,";","#",14))-1)</f>
        <v>75</v>
      </c>
      <c r="R41" t="str">
        <f>LEFT(RIGHT(Basis!$A42,$B41-FIND("#",SUBSTITUTE(Basis!$A42,";","#",15))),FIND("#",SUBSTITUTE(Basis!$A42,";","#",16))-FIND("#",SUBSTITUTE(Basis!$A42,";","#",15))-1)</f>
        <v>25</v>
      </c>
      <c r="S41" t="str">
        <f>LEFT(RIGHT(Basis!$A42,$B41-FIND("#",SUBSTITUTE(Basis!$A42,";","#",16))),FIND("#",SUBSTITUTE(Basis!$A42,";","#",17))-FIND("#",SUBSTITUTE(Basis!$A42,";","#",16))-1)</f>
        <v>1,9</v>
      </c>
      <c r="T41" t="str">
        <f>LEFT(RIGHT(Basis!$A42,$B41-FIND("#",SUBSTITUTE(Basis!$A42,";","#",17))),FIND("#",SUBSTITUTE(Basis!$A42,";","#",18))-FIND("#",SUBSTITUTE(Basis!$A42,";","#",17))-1)</f>
        <v>Duesseldorf</v>
      </c>
      <c r="U41" t="str">
        <f>LEFT(RIGHT(Basis!$A42,$B41-FIND("#",SUBSTITUTE(Basis!$A42,";","#",18))),FIND("#",SUBSTITUTE(Basis!$A42,";","#",19))-FIND("#",SUBSTITUTE(Basis!$A42,";","#",18))-1)</f>
        <v>XDUS</v>
      </c>
      <c r="V41" t="str">
        <f>LEFT(RIGHT(Basis!$A42,$B41-FIND("#",SUBSTITUTE(Basis!$A42,";","#",19))),FIND("#",SUBSTITUTE(Basis!$A42,";","#",20))-FIND("#",SUBSTITUTE(Basis!$A42,";","#",19))-1)</f>
        <v>0,2</v>
      </c>
      <c r="W41" t="str">
        <f>LEFT(RIGHT(Basis!$A42,$B41-FIND("#",SUBSTITUTE(Basis!$A42,";","#",20))),FIND("#",SUBSTITUTE(Basis!$A42,";","#",21))-FIND("#",SUBSTITUTE(Basis!$A42,";","#",20))-1)</f>
        <v>0,9</v>
      </c>
      <c r="X41" t="str">
        <f>LEFT(RIGHT(Basis!$A42,$B41-FIND("#",SUBSTITUTE(Basis!$A42,";","#",21))),FIND("#",SUBSTITUTE(Basis!$A42,";","#",22))-FIND("#",SUBSTITUTE(Basis!$A42,";","#",21))-1)</f>
        <v>0</v>
      </c>
      <c r="Y41" t="str">
        <f>LEFT(RIGHT(Basis!$A42,$B41-FIND("#",SUBSTITUTE(Basis!$A42,";","#",22))),FIND("#",SUBSTITUTE(Basis!$A42,";","#",23))-FIND("#",SUBSTITUTE(Basis!$A42,";","#",22))-1)</f>
        <v>100</v>
      </c>
      <c r="Z41" t="str">
        <f>LEFT(RIGHT(Basis!$A42,$B41-FIND("#",SUBSTITUTE(Basis!$A42,";","#",23))),FIND("#",SUBSTITUTE(Basis!$A42,";","#",24))-FIND("#",SUBSTITUTE(Basis!$A42,";","#",23))-1)</f>
        <v>0</v>
      </c>
      <c r="AA41" t="str">
        <f>LEFT(RIGHT(Basis!$A42,$B41-FIND("#",SUBSTITUTE(Basis!$A42,";","#",24))),FIND("#",SUBSTITUTE(Basis!$A42,";","#",25))-FIND("#",SUBSTITUTE(Basis!$A42,";","#",24))-1)</f>
        <v>----</v>
      </c>
      <c r="AB41" t="str">
        <f>LEFT(RIGHT(Basis!$A42,$B41-FIND("#",SUBSTITUTE(Basis!$A42,";","#",25))),FIND("#",SUBSTITUTE(Basis!$A42,";","#",26))-FIND("#",SUBSTITUTE(Basis!$A42,";","#",25))-1)</f>
        <v>----</v>
      </c>
      <c r="AC41" t="str">
        <f>LEFT(RIGHT(Basis!$A42,$B41-FIND("#",SUBSTITUTE(Basis!$A42,";","#",26))),FIND("#",SUBSTITUTE(Basis!$A42,";","#",27))-FIND("#",SUBSTITUTE(Basis!$A42,";","#",26))-1)</f>
        <v>----</v>
      </c>
      <c r="AD41" t="str">
        <f>LEFT(RIGHT(Basis!$A42,$B41-FIND("#",SUBSTITUTE(Basis!$A42,";","#",27))),FIND("#",SUBSTITUTE(Basis!$A42,";","#",28))-FIND("#",SUBSTITUTE(Basis!$A42,";","#",27))-1)</f>
        <v>----</v>
      </c>
      <c r="AE41" t="str">
        <f>LEFT(RIGHT(Basis!$A42,$B41-FIND("#",SUBSTITUTE(Basis!$A42,";","#",28))),FIND("#",SUBSTITUTE(Basis!$A42,";","#",29))-FIND("#",SUBSTITUTE(Basis!$A42,";","#",28))-1)</f>
        <v>----</v>
      </c>
      <c r="AF41" t="str">
        <f>LEFT(RIGHT(Basis!$A42,$B41-FIND("#",SUBSTITUTE(Basis!$A42,";","#",29))),FIND("#",SUBSTITUTE(Basis!$A42,";","#",30))-FIND("#",SUBSTITUTE(Basis!$A42,";","#",29))-1)</f>
        <v>----</v>
      </c>
      <c r="AG41" t="str">
        <f>LEFT(RIGHT(Basis!$A42,$B41-FIND("#",SUBSTITUTE(Basis!$A42,";","#",30))),FIND("#",SUBSTITUTE(Basis!$A42,";","#",31))-FIND("#",SUBSTITUTE(Basis!$A42,";","#",30))-1)</f>
        <v>----</v>
      </c>
      <c r="AH41" t="str">
        <f>LEFT(RIGHT(Basis!$A42,$B41-FIND("#",SUBSTITUTE(Basis!$A42,";","#",31))),FIND("#",SUBSTITUTE(Basis!$A42,";","#",32))-FIND("#",SUBSTITUTE(Basis!$A42,";","#",31))-1)</f>
        <v>----</v>
      </c>
      <c r="AI41" t="str">
        <f>LEFT(RIGHT(Basis!$A42,$B41-FIND("#",SUBSTITUTE(Basis!$A42,";","#",32))),FIND("#",SUBSTITUTE(Basis!$A42,";","#",33))-FIND("#",SUBSTITUTE(Basis!$A42,";","#",32))-1)</f>
        <v>----</v>
      </c>
      <c r="AJ41" t="str">
        <f>LEFT(RIGHT(Basis!$A42,$B41-FIND("#",SUBSTITUTE(Basis!$A42,";","#",33))),FIND("#",SUBSTITUTE(Basis!$A42,";","#",34))-FIND("#",SUBSTITUTE(Basis!$A42,";","#",33))-1)</f>
        <v>----</v>
      </c>
      <c r="AK41" t="str">
        <f>LEFT(RIGHT(Basis!$A42,$B41-FIND("#",SUBSTITUTE(Basis!$A42,";","#",34))),FIND("#",SUBSTITUTE(Basis!$A42,";","#",35))-FIND("#",SUBSTITUTE(Basis!$A42,";","#",34))-1)</f>
        <v>----</v>
      </c>
      <c r="AL41" t="str">
        <f>LEFT(RIGHT(Basis!$A42,$B41-FIND("#",SUBSTITUTE(Basis!$A42,";","#",35))),FIND("#",SUBSTITUTE(Basis!$A42,";","#",36))-FIND("#",SUBSTITUTE(Basis!$A42,";","#",35))-1)</f>
        <v>----</v>
      </c>
      <c r="AM41" t="str">
        <f>LEFT(RIGHT(Basis!$A42,$B41-FIND("#",SUBSTITUTE(Basis!$A42,";","#",36))),FIND("#",SUBSTITUTE(Basis!$A42,";","#",37))-FIND("#",SUBSTITUTE(Basis!$A42,";","#",36))-1)</f>
        <v>----</v>
      </c>
      <c r="AN41" t="str">
        <f>RIGHT(Basis!A42,B41-FIND("#",SUBSTITUTE(Basis!$A42,";","#",37)))</f>
        <v>----</v>
      </c>
    </row>
    <row r="42" spans="1:40" ht="13.5" customHeight="1" x14ac:dyDescent="0.2">
      <c r="A42">
        <v>40</v>
      </c>
      <c r="B42">
        <f>LEN(Basis!A43)</f>
        <v>206</v>
      </c>
      <c r="C42" t="str">
        <f>LEFT(Basis!A43,FIND(";",Basis!A43)-1)</f>
        <v>prof. Kunde</v>
      </c>
      <c r="D42" t="str">
        <f>LEFT(RIGHT(Basis!$A43,$B42-FIND("#",SUBSTITUTE(Basis!$A43,";","#",1))),FIND("#",SUBSTITUTE(Basis!$A43,";","#",2))-FIND("#",SUBSTITUTE(Basis!$A43,";","#",1))-1)</f>
        <v>Roh.d.: Term.u.Opt.</v>
      </c>
      <c r="E42" t="str">
        <f>LEFT(RIGHT(Basis!$A43,$B42-FIND("#",SUBSTITUTE(Basis!$A43,";","#",2))),FIND("#",SUBSTITUTE(Basis!$A43,";","#",3))-FIND("#",SUBSTITUTE(Basis!$A43,";","#",2))-1)</f>
        <v>Ja</v>
      </c>
      <c r="F42" t="str">
        <f>LEFT(RIGHT(Basis!$A43,$B42-FIND("#",SUBSTITUTE(Basis!$A43,";","#",3))),FIND("#",SUBSTITUTE(Basis!$A43,";","#",4))-FIND("#",SUBSTITUTE(Basis!$A43,";","#",3))-1)</f>
        <v>New York</v>
      </c>
      <c r="G42" t="str">
        <f>LEFT(RIGHT(Basis!$A43,$B42-FIND("#",SUBSTITUTE(Basis!$A43,";","#",4))),FIND("#",SUBSTITUTE(Basis!$A43,";","#",5))-FIND("#",SUBSTITUTE(Basis!$A43,";","#",4))-1)</f>
        <v>XNYS</v>
      </c>
      <c r="H42" t="str">
        <f>LEFT(RIGHT(Basis!$A43,$B42-FIND("#",SUBSTITUTE(Basis!$A43,";","#",5))),FIND("#",SUBSTITUTE(Basis!$A43,";","#",6))-FIND("#",SUBSTITUTE(Basis!$A43,";","#",5))-1)</f>
        <v>100</v>
      </c>
      <c r="I42" t="str">
        <f>LEFT(RIGHT(Basis!$A43,$B42-FIND("#",SUBSTITUTE(Basis!$A43,";","#",6))),FIND("#",SUBSTITUTE(Basis!$A43,";","#",7))-FIND("#",SUBSTITUTE(Basis!$A43,";","#",6))-1)</f>
        <v>100</v>
      </c>
      <c r="J42" t="str">
        <f>LEFT(RIGHT(Basis!$A43,$B42-FIND("#",SUBSTITUTE(Basis!$A43,";","#",7))),FIND("#",SUBSTITUTE(Basis!$A43,";","#",8))-FIND("#",SUBSTITUTE(Basis!$A43,";","#",7))-1)</f>
        <v>0</v>
      </c>
      <c r="K42" t="str">
        <f>LEFT(RIGHT(Basis!$A43,$B42-FIND("#",SUBSTITUTE(Basis!$A43,";","#",8))),FIND("#",SUBSTITUTE(Basis!$A43,";","#",9))-FIND("#",SUBSTITUTE(Basis!$A43,";","#",8))-1)</f>
        <v>100</v>
      </c>
      <c r="L42" t="str">
        <f>LEFT(RIGHT(Basis!$A43,$B42-FIND("#",SUBSTITUTE(Basis!$A43,";","#",9))),FIND("#",SUBSTITUTE(Basis!$A43,";","#",10))-FIND("#",SUBSTITUTE(Basis!$A43,";","#",9))-1)</f>
        <v>100</v>
      </c>
      <c r="M42" t="str">
        <f>LEFT(RIGHT(Basis!$A43,$B42-FIND("#",SUBSTITUTE(Basis!$A43,";","#",10))),FIND("#",SUBSTITUTE(Basis!$A43,";","#",11))-FIND("#",SUBSTITUTE(Basis!$A43,";","#",10))-1)</f>
        <v>----</v>
      </c>
      <c r="N42" t="str">
        <f>LEFT(RIGHT(Basis!$A43,$B42-FIND("#",SUBSTITUTE(Basis!$A43,";","#",11))),FIND("#",SUBSTITUTE(Basis!$A43,";","#",12))-FIND("#",SUBSTITUTE(Basis!$A43,";","#",11))-1)</f>
        <v>----</v>
      </c>
      <c r="O42" t="str">
        <f>LEFT(RIGHT(Basis!$A43,$B42-FIND("#",SUBSTITUTE(Basis!$A43,";","#",12))),FIND("#",SUBSTITUTE(Basis!$A43,";","#",13))-FIND("#",SUBSTITUTE(Basis!$A43,";","#",12))-1)</f>
        <v>----</v>
      </c>
      <c r="P42" t="str">
        <f>LEFT(RIGHT(Basis!$A43,$B42-FIND("#",SUBSTITUTE(Basis!$A43,";","#",13))),FIND("#",SUBSTITUTE(Basis!$A43,";","#",14))-FIND("#",SUBSTITUTE(Basis!$A43,";","#",13))-1)</f>
        <v>----</v>
      </c>
      <c r="Q42" t="str">
        <f>LEFT(RIGHT(Basis!$A43,$B42-FIND("#",SUBSTITUTE(Basis!$A43,";","#",14))),FIND("#",SUBSTITUTE(Basis!$A43,";","#",15))-FIND("#",SUBSTITUTE(Basis!$A43,";","#",14))-1)</f>
        <v>----</v>
      </c>
      <c r="R42" t="str">
        <f>LEFT(RIGHT(Basis!$A43,$B42-FIND("#",SUBSTITUTE(Basis!$A43,";","#",15))),FIND("#",SUBSTITUTE(Basis!$A43,";","#",16))-FIND("#",SUBSTITUTE(Basis!$A43,";","#",15))-1)</f>
        <v>----</v>
      </c>
      <c r="S42" t="str">
        <f>LEFT(RIGHT(Basis!$A43,$B42-FIND("#",SUBSTITUTE(Basis!$A43,";","#",16))),FIND("#",SUBSTITUTE(Basis!$A43,";","#",17))-FIND("#",SUBSTITUTE(Basis!$A43,";","#",16))-1)</f>
        <v>----</v>
      </c>
      <c r="T42" t="str">
        <f>LEFT(RIGHT(Basis!$A43,$B42-FIND("#",SUBSTITUTE(Basis!$A43,";","#",17))),FIND("#",SUBSTITUTE(Basis!$A43,";","#",18))-FIND("#",SUBSTITUTE(Basis!$A43,";","#",17))-1)</f>
        <v>----</v>
      </c>
      <c r="U42" t="str">
        <f>LEFT(RIGHT(Basis!$A43,$B42-FIND("#",SUBSTITUTE(Basis!$A43,";","#",18))),FIND("#",SUBSTITUTE(Basis!$A43,";","#",19))-FIND("#",SUBSTITUTE(Basis!$A43,";","#",18))-1)</f>
        <v>----</v>
      </c>
      <c r="V42" t="str">
        <f>LEFT(RIGHT(Basis!$A43,$B42-FIND("#",SUBSTITUTE(Basis!$A43,";","#",19))),FIND("#",SUBSTITUTE(Basis!$A43,";","#",20))-FIND("#",SUBSTITUTE(Basis!$A43,";","#",19))-1)</f>
        <v>----</v>
      </c>
      <c r="W42" t="str">
        <f>LEFT(RIGHT(Basis!$A43,$B42-FIND("#",SUBSTITUTE(Basis!$A43,";","#",20))),FIND("#",SUBSTITUTE(Basis!$A43,";","#",21))-FIND("#",SUBSTITUTE(Basis!$A43,";","#",20))-1)</f>
        <v>----</v>
      </c>
      <c r="X42" t="str">
        <f>LEFT(RIGHT(Basis!$A43,$B42-FIND("#",SUBSTITUTE(Basis!$A43,";","#",21))),FIND("#",SUBSTITUTE(Basis!$A43,";","#",22))-FIND("#",SUBSTITUTE(Basis!$A43,";","#",21))-1)</f>
        <v>----</v>
      </c>
      <c r="Y42" t="str">
        <f>LEFT(RIGHT(Basis!$A43,$B42-FIND("#",SUBSTITUTE(Basis!$A43,";","#",22))),FIND("#",SUBSTITUTE(Basis!$A43,";","#",23))-FIND("#",SUBSTITUTE(Basis!$A43,";","#",22))-1)</f>
        <v>----</v>
      </c>
      <c r="Z42" t="str">
        <f>LEFT(RIGHT(Basis!$A43,$B42-FIND("#",SUBSTITUTE(Basis!$A43,";","#",23))),FIND("#",SUBSTITUTE(Basis!$A43,";","#",24))-FIND("#",SUBSTITUTE(Basis!$A43,";","#",23))-1)</f>
        <v>----</v>
      </c>
      <c r="AA42" t="str">
        <f>LEFT(RIGHT(Basis!$A43,$B42-FIND("#",SUBSTITUTE(Basis!$A43,";","#",24))),FIND("#",SUBSTITUTE(Basis!$A43,";","#",25))-FIND("#",SUBSTITUTE(Basis!$A43,";","#",24))-1)</f>
        <v>----</v>
      </c>
      <c r="AB42" t="str">
        <f>LEFT(RIGHT(Basis!$A43,$B42-FIND("#",SUBSTITUTE(Basis!$A43,";","#",25))),FIND("#",SUBSTITUTE(Basis!$A43,";","#",26))-FIND("#",SUBSTITUTE(Basis!$A43,";","#",25))-1)</f>
        <v>----</v>
      </c>
      <c r="AC42" t="str">
        <f>LEFT(RIGHT(Basis!$A43,$B42-FIND("#",SUBSTITUTE(Basis!$A43,";","#",26))),FIND("#",SUBSTITUTE(Basis!$A43,";","#",27))-FIND("#",SUBSTITUTE(Basis!$A43,";","#",26))-1)</f>
        <v>----</v>
      </c>
      <c r="AD42" t="str">
        <f>LEFT(RIGHT(Basis!$A43,$B42-FIND("#",SUBSTITUTE(Basis!$A43,";","#",27))),FIND("#",SUBSTITUTE(Basis!$A43,";","#",28))-FIND("#",SUBSTITUTE(Basis!$A43,";","#",27))-1)</f>
        <v>----</v>
      </c>
      <c r="AE42" t="str">
        <f>LEFT(RIGHT(Basis!$A43,$B42-FIND("#",SUBSTITUTE(Basis!$A43,";","#",28))),FIND("#",SUBSTITUTE(Basis!$A43,";","#",29))-FIND("#",SUBSTITUTE(Basis!$A43,";","#",28))-1)</f>
        <v>----</v>
      </c>
      <c r="AF42" t="str">
        <f>LEFT(RIGHT(Basis!$A43,$B42-FIND("#",SUBSTITUTE(Basis!$A43,";","#",29))),FIND("#",SUBSTITUTE(Basis!$A43,";","#",30))-FIND("#",SUBSTITUTE(Basis!$A43,";","#",29))-1)</f>
        <v>----</v>
      </c>
      <c r="AG42" t="str">
        <f>LEFT(RIGHT(Basis!$A43,$B42-FIND("#",SUBSTITUTE(Basis!$A43,";","#",30))),FIND("#",SUBSTITUTE(Basis!$A43,";","#",31))-FIND("#",SUBSTITUTE(Basis!$A43,";","#",30))-1)</f>
        <v>----</v>
      </c>
      <c r="AH42" t="str">
        <f>LEFT(RIGHT(Basis!$A43,$B42-FIND("#",SUBSTITUTE(Basis!$A43,";","#",31))),FIND("#",SUBSTITUTE(Basis!$A43,";","#",32))-FIND("#",SUBSTITUTE(Basis!$A43,";","#",31))-1)</f>
        <v>----</v>
      </c>
      <c r="AI42" t="str">
        <f>LEFT(RIGHT(Basis!$A43,$B42-FIND("#",SUBSTITUTE(Basis!$A43,";","#",32))),FIND("#",SUBSTITUTE(Basis!$A43,";","#",33))-FIND("#",SUBSTITUTE(Basis!$A43,";","#",32))-1)</f>
        <v>----</v>
      </c>
      <c r="AJ42" t="str">
        <f>LEFT(RIGHT(Basis!$A43,$B42-FIND("#",SUBSTITUTE(Basis!$A43,";","#",33))),FIND("#",SUBSTITUTE(Basis!$A43,";","#",34))-FIND("#",SUBSTITUTE(Basis!$A43,";","#",33))-1)</f>
        <v>----</v>
      </c>
      <c r="AK42" t="str">
        <f>LEFT(RIGHT(Basis!$A43,$B42-FIND("#",SUBSTITUTE(Basis!$A43,";","#",34))),FIND("#",SUBSTITUTE(Basis!$A43,";","#",35))-FIND("#",SUBSTITUTE(Basis!$A43,";","#",34))-1)</f>
        <v>----</v>
      </c>
      <c r="AL42" t="str">
        <f>LEFT(RIGHT(Basis!$A43,$B42-FIND("#",SUBSTITUTE(Basis!$A43,";","#",35))),FIND("#",SUBSTITUTE(Basis!$A43,";","#",36))-FIND("#",SUBSTITUTE(Basis!$A43,";","#",35))-1)</f>
        <v>----</v>
      </c>
      <c r="AM42" t="str">
        <f>LEFT(RIGHT(Basis!$A43,$B42-FIND("#",SUBSTITUTE(Basis!$A43,";","#",36))),FIND("#",SUBSTITUTE(Basis!$A43,";","#",37))-FIND("#",SUBSTITUTE(Basis!$A43,";","#",36))-1)</f>
        <v>----</v>
      </c>
      <c r="AN42" t="str">
        <f>RIGHT(Basis!A43,B42-FIND("#",SUBSTITUTE(Basis!$A43,";","#",37)))</f>
        <v>----</v>
      </c>
    </row>
    <row r="43" spans="1:40" ht="13.5" customHeight="1" x14ac:dyDescent="0.2">
      <c r="A43">
        <v>41</v>
      </c>
      <c r="B43">
        <f>LEN(Basis!A44)</f>
        <v>213</v>
      </c>
      <c r="C43" t="str">
        <f>LEFT(Basis!A44,FIND(";",Basis!A44)-1)</f>
        <v>prof. Kunde</v>
      </c>
      <c r="D43" t="str">
        <f>LEFT(RIGHT(Basis!$A44,$B43-FIND("#",SUBSTITUTE(Basis!$A44,";","#",1))),FIND("#",SUBSTITUTE(Basis!$A44,";","#",2))-FIND("#",SUBSTITUTE(Basis!$A44,";","#",1))-1)</f>
        <v>Roh.d.: son. Rohstoffd.</v>
      </c>
      <c r="E43" t="str">
        <f>LEFT(RIGHT(Basis!$A44,$B43-FIND("#",SUBSTITUTE(Basis!$A44,";","#",2))),FIND("#",SUBSTITUTE(Basis!$A44,";","#",3))-FIND("#",SUBSTITUTE(Basis!$A44,";","#",2))-1)</f>
        <v>Ja</v>
      </c>
      <c r="F43" t="str">
        <f>LEFT(RIGHT(Basis!$A44,$B43-FIND("#",SUBSTITUTE(Basis!$A44,";","#",3))),FIND("#",SUBSTITUTE(Basis!$A44,";","#",4))-FIND("#",SUBSTITUTE(Basis!$A44,";","#",3))-1)</f>
        <v>----</v>
      </c>
      <c r="G43" t="str">
        <f>LEFT(RIGHT(Basis!$A44,$B43-FIND("#",SUBSTITUTE(Basis!$A44,";","#",4))),FIND("#",SUBSTITUTE(Basis!$A44,";","#",5))-FIND("#",SUBSTITUTE(Basis!$A44,";","#",4))-1)</f>
        <v>----</v>
      </c>
      <c r="H43" t="str">
        <f>LEFT(RIGHT(Basis!$A44,$B43-FIND("#",SUBSTITUTE(Basis!$A44,";","#",5))),FIND("#",SUBSTITUTE(Basis!$A44,";","#",6))-FIND("#",SUBSTITUTE(Basis!$A44,";","#",5))-1)</f>
        <v>----</v>
      </c>
      <c r="I43" t="str">
        <f>LEFT(RIGHT(Basis!$A44,$B43-FIND("#",SUBSTITUTE(Basis!$A44,";","#",6))),FIND("#",SUBSTITUTE(Basis!$A44,";","#",7))-FIND("#",SUBSTITUTE(Basis!$A44,";","#",6))-1)</f>
        <v>----</v>
      </c>
      <c r="J43" t="str">
        <f>LEFT(RIGHT(Basis!$A44,$B43-FIND("#",SUBSTITUTE(Basis!$A44,";","#",7))),FIND("#",SUBSTITUTE(Basis!$A44,";","#",8))-FIND("#",SUBSTITUTE(Basis!$A44,";","#",7))-1)</f>
        <v>----</v>
      </c>
      <c r="K43" t="str">
        <f>LEFT(RIGHT(Basis!$A44,$B43-FIND("#",SUBSTITUTE(Basis!$A44,";","#",8))),FIND("#",SUBSTITUTE(Basis!$A44,";","#",9))-FIND("#",SUBSTITUTE(Basis!$A44,";","#",8))-1)</f>
        <v>----</v>
      </c>
      <c r="L43" t="str">
        <f>LEFT(RIGHT(Basis!$A44,$B43-FIND("#",SUBSTITUTE(Basis!$A44,";","#",9))),FIND("#",SUBSTITUTE(Basis!$A44,";","#",10))-FIND("#",SUBSTITUTE(Basis!$A44,";","#",9))-1)</f>
        <v>----</v>
      </c>
      <c r="M43" t="str">
        <f>LEFT(RIGHT(Basis!$A44,$B43-FIND("#",SUBSTITUTE(Basis!$A44,";","#",10))),FIND("#",SUBSTITUTE(Basis!$A44,";","#",11))-FIND("#",SUBSTITUTE(Basis!$A44,";","#",10))-1)</f>
        <v>----</v>
      </c>
      <c r="N43" t="str">
        <f>LEFT(RIGHT(Basis!$A44,$B43-FIND("#",SUBSTITUTE(Basis!$A44,";","#",11))),FIND("#",SUBSTITUTE(Basis!$A44,";","#",12))-FIND("#",SUBSTITUTE(Basis!$A44,";","#",11))-1)</f>
        <v>----</v>
      </c>
      <c r="O43" t="str">
        <f>LEFT(RIGHT(Basis!$A44,$B43-FIND("#",SUBSTITUTE(Basis!$A44,";","#",12))),FIND("#",SUBSTITUTE(Basis!$A44,";","#",13))-FIND("#",SUBSTITUTE(Basis!$A44,";","#",12))-1)</f>
        <v>----</v>
      </c>
      <c r="P43" t="str">
        <f>LEFT(RIGHT(Basis!$A44,$B43-FIND("#",SUBSTITUTE(Basis!$A44,";","#",13))),FIND("#",SUBSTITUTE(Basis!$A44,";","#",14))-FIND("#",SUBSTITUTE(Basis!$A44,";","#",13))-1)</f>
        <v>----</v>
      </c>
      <c r="Q43" t="str">
        <f>LEFT(RIGHT(Basis!$A44,$B43-FIND("#",SUBSTITUTE(Basis!$A44,";","#",14))),FIND("#",SUBSTITUTE(Basis!$A44,";","#",15))-FIND("#",SUBSTITUTE(Basis!$A44,";","#",14))-1)</f>
        <v>----</v>
      </c>
      <c r="R43" t="str">
        <f>LEFT(RIGHT(Basis!$A44,$B43-FIND("#",SUBSTITUTE(Basis!$A44,";","#",15))),FIND("#",SUBSTITUTE(Basis!$A44,";","#",16))-FIND("#",SUBSTITUTE(Basis!$A44,";","#",15))-1)</f>
        <v>----</v>
      </c>
      <c r="S43" t="str">
        <f>LEFT(RIGHT(Basis!$A44,$B43-FIND("#",SUBSTITUTE(Basis!$A44,";","#",16))),FIND("#",SUBSTITUTE(Basis!$A44,";","#",17))-FIND("#",SUBSTITUTE(Basis!$A44,";","#",16))-1)</f>
        <v>----</v>
      </c>
      <c r="T43" t="str">
        <f>LEFT(RIGHT(Basis!$A44,$B43-FIND("#",SUBSTITUTE(Basis!$A44,";","#",17))),FIND("#",SUBSTITUTE(Basis!$A44,";","#",18))-FIND("#",SUBSTITUTE(Basis!$A44,";","#",17))-1)</f>
        <v>----</v>
      </c>
      <c r="U43" t="str">
        <f>LEFT(RIGHT(Basis!$A44,$B43-FIND("#",SUBSTITUTE(Basis!$A44,";","#",18))),FIND("#",SUBSTITUTE(Basis!$A44,";","#",19))-FIND("#",SUBSTITUTE(Basis!$A44,";","#",18))-1)</f>
        <v>----</v>
      </c>
      <c r="V43" t="str">
        <f>LEFT(RIGHT(Basis!$A44,$B43-FIND("#",SUBSTITUTE(Basis!$A44,";","#",19))),FIND("#",SUBSTITUTE(Basis!$A44,";","#",20))-FIND("#",SUBSTITUTE(Basis!$A44,";","#",19))-1)</f>
        <v>----</v>
      </c>
      <c r="W43" t="str">
        <f>LEFT(RIGHT(Basis!$A44,$B43-FIND("#",SUBSTITUTE(Basis!$A44,";","#",20))),FIND("#",SUBSTITUTE(Basis!$A44,";","#",21))-FIND("#",SUBSTITUTE(Basis!$A44,";","#",20))-1)</f>
        <v>----</v>
      </c>
      <c r="X43" t="str">
        <f>LEFT(RIGHT(Basis!$A44,$B43-FIND("#",SUBSTITUTE(Basis!$A44,";","#",21))),FIND("#",SUBSTITUTE(Basis!$A44,";","#",22))-FIND("#",SUBSTITUTE(Basis!$A44,";","#",21))-1)</f>
        <v>----</v>
      </c>
      <c r="Y43" t="str">
        <f>LEFT(RIGHT(Basis!$A44,$B43-FIND("#",SUBSTITUTE(Basis!$A44,";","#",22))),FIND("#",SUBSTITUTE(Basis!$A44,";","#",23))-FIND("#",SUBSTITUTE(Basis!$A44,";","#",22))-1)</f>
        <v>----</v>
      </c>
      <c r="Z43" t="str">
        <f>LEFT(RIGHT(Basis!$A44,$B43-FIND("#",SUBSTITUTE(Basis!$A44,";","#",23))),FIND("#",SUBSTITUTE(Basis!$A44,";","#",24))-FIND("#",SUBSTITUTE(Basis!$A44,";","#",23))-1)</f>
        <v>----</v>
      </c>
      <c r="AA43" t="str">
        <f>LEFT(RIGHT(Basis!$A44,$B43-FIND("#",SUBSTITUTE(Basis!$A44,";","#",24))),FIND("#",SUBSTITUTE(Basis!$A44,";","#",25))-FIND("#",SUBSTITUTE(Basis!$A44,";","#",24))-1)</f>
        <v>----</v>
      </c>
      <c r="AB43" t="str">
        <f>LEFT(RIGHT(Basis!$A44,$B43-FIND("#",SUBSTITUTE(Basis!$A44,";","#",25))),FIND("#",SUBSTITUTE(Basis!$A44,";","#",26))-FIND("#",SUBSTITUTE(Basis!$A44,";","#",25))-1)</f>
        <v>----</v>
      </c>
      <c r="AC43" t="str">
        <f>LEFT(RIGHT(Basis!$A44,$B43-FIND("#",SUBSTITUTE(Basis!$A44,";","#",26))),FIND("#",SUBSTITUTE(Basis!$A44,";","#",27))-FIND("#",SUBSTITUTE(Basis!$A44,";","#",26))-1)</f>
        <v>----</v>
      </c>
      <c r="AD43" t="str">
        <f>LEFT(RIGHT(Basis!$A44,$B43-FIND("#",SUBSTITUTE(Basis!$A44,";","#",27))),FIND("#",SUBSTITUTE(Basis!$A44,";","#",28))-FIND("#",SUBSTITUTE(Basis!$A44,";","#",27))-1)</f>
        <v>----</v>
      </c>
      <c r="AE43" t="str">
        <f>LEFT(RIGHT(Basis!$A44,$B43-FIND("#",SUBSTITUTE(Basis!$A44,";","#",28))),FIND("#",SUBSTITUTE(Basis!$A44,";","#",29))-FIND("#",SUBSTITUTE(Basis!$A44,";","#",28))-1)</f>
        <v>----</v>
      </c>
      <c r="AF43" t="str">
        <f>LEFT(RIGHT(Basis!$A44,$B43-FIND("#",SUBSTITUTE(Basis!$A44,";","#",29))),FIND("#",SUBSTITUTE(Basis!$A44,";","#",30))-FIND("#",SUBSTITUTE(Basis!$A44,";","#",29))-1)</f>
        <v>----</v>
      </c>
      <c r="AG43" t="str">
        <f>LEFT(RIGHT(Basis!$A44,$B43-FIND("#",SUBSTITUTE(Basis!$A44,";","#",30))),FIND("#",SUBSTITUTE(Basis!$A44,";","#",31))-FIND("#",SUBSTITUTE(Basis!$A44,";","#",30))-1)</f>
        <v>----</v>
      </c>
      <c r="AH43" t="str">
        <f>LEFT(RIGHT(Basis!$A44,$B43-FIND("#",SUBSTITUTE(Basis!$A44,";","#",31))),FIND("#",SUBSTITUTE(Basis!$A44,";","#",32))-FIND("#",SUBSTITUTE(Basis!$A44,";","#",31))-1)</f>
        <v>----</v>
      </c>
      <c r="AI43" t="str">
        <f>LEFT(RIGHT(Basis!$A44,$B43-FIND("#",SUBSTITUTE(Basis!$A44,";","#",32))),FIND("#",SUBSTITUTE(Basis!$A44,";","#",33))-FIND("#",SUBSTITUTE(Basis!$A44,";","#",32))-1)</f>
        <v>----</v>
      </c>
      <c r="AJ43" t="str">
        <f>LEFT(RIGHT(Basis!$A44,$B43-FIND("#",SUBSTITUTE(Basis!$A44,";","#",33))),FIND("#",SUBSTITUTE(Basis!$A44,";","#",34))-FIND("#",SUBSTITUTE(Basis!$A44,";","#",33))-1)</f>
        <v>----</v>
      </c>
      <c r="AK43" t="str">
        <f>LEFT(RIGHT(Basis!$A44,$B43-FIND("#",SUBSTITUTE(Basis!$A44,";","#",34))),FIND("#",SUBSTITUTE(Basis!$A44,";","#",35))-FIND("#",SUBSTITUTE(Basis!$A44,";","#",34))-1)</f>
        <v>----</v>
      </c>
      <c r="AL43" t="str">
        <f>LEFT(RIGHT(Basis!$A44,$B43-FIND("#",SUBSTITUTE(Basis!$A44,";","#",35))),FIND("#",SUBSTITUTE(Basis!$A44,";","#",36))-FIND("#",SUBSTITUTE(Basis!$A44,";","#",35))-1)</f>
        <v>----</v>
      </c>
      <c r="AM43" t="str">
        <f>LEFT(RIGHT(Basis!$A44,$B43-FIND("#",SUBSTITUTE(Basis!$A44,";","#",36))),FIND("#",SUBSTITUTE(Basis!$A44,";","#",37))-FIND("#",SUBSTITUTE(Basis!$A44,";","#",36))-1)</f>
        <v>----</v>
      </c>
      <c r="AN43" t="str">
        <f>RIGHT(Basis!A44,B43-FIND("#",SUBSTITUTE(Basis!$A44,";","#",37)))</f>
        <v>----</v>
      </c>
    </row>
    <row r="44" spans="1:40" ht="13.5" customHeight="1" x14ac:dyDescent="0.2">
      <c r="A44">
        <v>42</v>
      </c>
      <c r="B44">
        <f>LEN(Basis!A45)</f>
        <v>205</v>
      </c>
      <c r="C44" t="str">
        <f>LEFT(Basis!A45,FIND(";",Basis!A45)-1)</f>
        <v>prof. Kunde</v>
      </c>
      <c r="D44" t="str">
        <f>LEFT(RIGHT(Basis!$A45,$B44-FIND("#",SUBSTITUTE(Basis!$A45,";","#",1))),FIND("#",SUBSTITUTE(Basis!$A45,";","#",2))-FIND("#",SUBSTITUTE(Basis!$A45,";","#",1))-1)</f>
        <v>Differenzgesch.</v>
      </c>
      <c r="E44" t="str">
        <f>LEFT(RIGHT(Basis!$A45,$B44-FIND("#",SUBSTITUTE(Basis!$A45,";","#",2))),FIND("#",SUBSTITUTE(Basis!$A45,";","#",3))-FIND("#",SUBSTITUTE(Basis!$A45,";","#",2))-1)</f>
        <v>Ja</v>
      </c>
      <c r="F44" t="str">
        <f>LEFT(RIGHT(Basis!$A45,$B44-FIND("#",SUBSTITUTE(Basis!$A45,";","#",3))),FIND("#",SUBSTITUTE(Basis!$A45,";","#",4))-FIND("#",SUBSTITUTE(Basis!$A45,";","#",3))-1)</f>
        <v>----</v>
      </c>
      <c r="G44" t="str">
        <f>LEFT(RIGHT(Basis!$A45,$B44-FIND("#",SUBSTITUTE(Basis!$A45,";","#",4))),FIND("#",SUBSTITUTE(Basis!$A45,";","#",5))-FIND("#",SUBSTITUTE(Basis!$A45,";","#",4))-1)</f>
        <v>----</v>
      </c>
      <c r="H44" t="str">
        <f>LEFT(RIGHT(Basis!$A45,$B44-FIND("#",SUBSTITUTE(Basis!$A45,";","#",5))),FIND("#",SUBSTITUTE(Basis!$A45,";","#",6))-FIND("#",SUBSTITUTE(Basis!$A45,";","#",5))-1)</f>
        <v>----</v>
      </c>
      <c r="I44" t="str">
        <f>LEFT(RIGHT(Basis!$A45,$B44-FIND("#",SUBSTITUTE(Basis!$A45,";","#",6))),FIND("#",SUBSTITUTE(Basis!$A45,";","#",7))-FIND("#",SUBSTITUTE(Basis!$A45,";","#",6))-1)</f>
        <v>----</v>
      </c>
      <c r="J44" t="str">
        <f>LEFT(RIGHT(Basis!$A45,$B44-FIND("#",SUBSTITUTE(Basis!$A45,";","#",7))),FIND("#",SUBSTITUTE(Basis!$A45,";","#",8))-FIND("#",SUBSTITUTE(Basis!$A45,";","#",7))-1)</f>
        <v>----</v>
      </c>
      <c r="K44" t="str">
        <f>LEFT(RIGHT(Basis!$A45,$B44-FIND("#",SUBSTITUTE(Basis!$A45,";","#",8))),FIND("#",SUBSTITUTE(Basis!$A45,";","#",9))-FIND("#",SUBSTITUTE(Basis!$A45,";","#",8))-1)</f>
        <v>----</v>
      </c>
      <c r="L44" t="str">
        <f>LEFT(RIGHT(Basis!$A45,$B44-FIND("#",SUBSTITUTE(Basis!$A45,";","#",9))),FIND("#",SUBSTITUTE(Basis!$A45,";","#",10))-FIND("#",SUBSTITUTE(Basis!$A45,";","#",9))-1)</f>
        <v>----</v>
      </c>
      <c r="M44" t="str">
        <f>LEFT(RIGHT(Basis!$A45,$B44-FIND("#",SUBSTITUTE(Basis!$A45,";","#",10))),FIND("#",SUBSTITUTE(Basis!$A45,";","#",11))-FIND("#",SUBSTITUTE(Basis!$A45,";","#",10))-1)</f>
        <v>----</v>
      </c>
      <c r="N44" t="str">
        <f>LEFT(RIGHT(Basis!$A45,$B44-FIND("#",SUBSTITUTE(Basis!$A45,";","#",11))),FIND("#",SUBSTITUTE(Basis!$A45,";","#",12))-FIND("#",SUBSTITUTE(Basis!$A45,";","#",11))-1)</f>
        <v>----</v>
      </c>
      <c r="O44" t="str">
        <f>LEFT(RIGHT(Basis!$A45,$B44-FIND("#",SUBSTITUTE(Basis!$A45,";","#",12))),FIND("#",SUBSTITUTE(Basis!$A45,";","#",13))-FIND("#",SUBSTITUTE(Basis!$A45,";","#",12))-1)</f>
        <v>----</v>
      </c>
      <c r="P44" t="str">
        <f>LEFT(RIGHT(Basis!$A45,$B44-FIND("#",SUBSTITUTE(Basis!$A45,";","#",13))),FIND("#",SUBSTITUTE(Basis!$A45,";","#",14))-FIND("#",SUBSTITUTE(Basis!$A45,";","#",13))-1)</f>
        <v>----</v>
      </c>
      <c r="Q44" t="str">
        <f>LEFT(RIGHT(Basis!$A45,$B44-FIND("#",SUBSTITUTE(Basis!$A45,";","#",14))),FIND("#",SUBSTITUTE(Basis!$A45,";","#",15))-FIND("#",SUBSTITUTE(Basis!$A45,";","#",14))-1)</f>
        <v>----</v>
      </c>
      <c r="R44" t="str">
        <f>LEFT(RIGHT(Basis!$A45,$B44-FIND("#",SUBSTITUTE(Basis!$A45,";","#",15))),FIND("#",SUBSTITUTE(Basis!$A45,";","#",16))-FIND("#",SUBSTITUTE(Basis!$A45,";","#",15))-1)</f>
        <v>----</v>
      </c>
      <c r="S44" t="str">
        <f>LEFT(RIGHT(Basis!$A45,$B44-FIND("#",SUBSTITUTE(Basis!$A45,";","#",16))),FIND("#",SUBSTITUTE(Basis!$A45,";","#",17))-FIND("#",SUBSTITUTE(Basis!$A45,";","#",16))-1)</f>
        <v>----</v>
      </c>
      <c r="T44" t="str">
        <f>LEFT(RIGHT(Basis!$A45,$B44-FIND("#",SUBSTITUTE(Basis!$A45,";","#",17))),FIND("#",SUBSTITUTE(Basis!$A45,";","#",18))-FIND("#",SUBSTITUTE(Basis!$A45,";","#",17))-1)</f>
        <v>----</v>
      </c>
      <c r="U44" t="str">
        <f>LEFT(RIGHT(Basis!$A45,$B44-FIND("#",SUBSTITUTE(Basis!$A45,";","#",18))),FIND("#",SUBSTITUTE(Basis!$A45,";","#",19))-FIND("#",SUBSTITUTE(Basis!$A45,";","#",18))-1)</f>
        <v>----</v>
      </c>
      <c r="V44" t="str">
        <f>LEFT(RIGHT(Basis!$A45,$B44-FIND("#",SUBSTITUTE(Basis!$A45,";","#",19))),FIND("#",SUBSTITUTE(Basis!$A45,";","#",20))-FIND("#",SUBSTITUTE(Basis!$A45,";","#",19))-1)</f>
        <v>----</v>
      </c>
      <c r="W44" t="str">
        <f>LEFT(RIGHT(Basis!$A45,$B44-FIND("#",SUBSTITUTE(Basis!$A45,";","#",20))),FIND("#",SUBSTITUTE(Basis!$A45,";","#",21))-FIND("#",SUBSTITUTE(Basis!$A45,";","#",20))-1)</f>
        <v>----</v>
      </c>
      <c r="X44" t="str">
        <f>LEFT(RIGHT(Basis!$A45,$B44-FIND("#",SUBSTITUTE(Basis!$A45,";","#",21))),FIND("#",SUBSTITUTE(Basis!$A45,";","#",22))-FIND("#",SUBSTITUTE(Basis!$A45,";","#",21))-1)</f>
        <v>----</v>
      </c>
      <c r="Y44" t="str">
        <f>LEFT(RIGHT(Basis!$A45,$B44-FIND("#",SUBSTITUTE(Basis!$A45,";","#",22))),FIND("#",SUBSTITUTE(Basis!$A45,";","#",23))-FIND("#",SUBSTITUTE(Basis!$A45,";","#",22))-1)</f>
        <v>----</v>
      </c>
      <c r="Z44" t="str">
        <f>LEFT(RIGHT(Basis!$A45,$B44-FIND("#",SUBSTITUTE(Basis!$A45,";","#",23))),FIND("#",SUBSTITUTE(Basis!$A45,";","#",24))-FIND("#",SUBSTITUTE(Basis!$A45,";","#",23))-1)</f>
        <v>----</v>
      </c>
      <c r="AA44" t="str">
        <f>LEFT(RIGHT(Basis!$A45,$B44-FIND("#",SUBSTITUTE(Basis!$A45,";","#",24))),FIND("#",SUBSTITUTE(Basis!$A45,";","#",25))-FIND("#",SUBSTITUTE(Basis!$A45,";","#",24))-1)</f>
        <v>----</v>
      </c>
      <c r="AB44" t="str">
        <f>LEFT(RIGHT(Basis!$A45,$B44-FIND("#",SUBSTITUTE(Basis!$A45,";","#",25))),FIND("#",SUBSTITUTE(Basis!$A45,";","#",26))-FIND("#",SUBSTITUTE(Basis!$A45,";","#",25))-1)</f>
        <v>----</v>
      </c>
      <c r="AC44" t="str">
        <f>LEFT(RIGHT(Basis!$A45,$B44-FIND("#",SUBSTITUTE(Basis!$A45,";","#",26))),FIND("#",SUBSTITUTE(Basis!$A45,";","#",27))-FIND("#",SUBSTITUTE(Basis!$A45,";","#",26))-1)</f>
        <v>----</v>
      </c>
      <c r="AD44" t="str">
        <f>LEFT(RIGHT(Basis!$A45,$B44-FIND("#",SUBSTITUTE(Basis!$A45,";","#",27))),FIND("#",SUBSTITUTE(Basis!$A45,";","#",28))-FIND("#",SUBSTITUTE(Basis!$A45,";","#",27))-1)</f>
        <v>----</v>
      </c>
      <c r="AE44" t="str">
        <f>LEFT(RIGHT(Basis!$A45,$B44-FIND("#",SUBSTITUTE(Basis!$A45,";","#",28))),FIND("#",SUBSTITUTE(Basis!$A45,";","#",29))-FIND("#",SUBSTITUTE(Basis!$A45,";","#",28))-1)</f>
        <v>----</v>
      </c>
      <c r="AF44" t="str">
        <f>LEFT(RIGHT(Basis!$A45,$B44-FIND("#",SUBSTITUTE(Basis!$A45,";","#",29))),FIND("#",SUBSTITUTE(Basis!$A45,";","#",30))-FIND("#",SUBSTITUTE(Basis!$A45,";","#",29))-1)</f>
        <v>----</v>
      </c>
      <c r="AG44" t="str">
        <f>LEFT(RIGHT(Basis!$A45,$B44-FIND("#",SUBSTITUTE(Basis!$A45,";","#",30))),FIND("#",SUBSTITUTE(Basis!$A45,";","#",31))-FIND("#",SUBSTITUTE(Basis!$A45,";","#",30))-1)</f>
        <v>----</v>
      </c>
      <c r="AH44" t="str">
        <f>LEFT(RIGHT(Basis!$A45,$B44-FIND("#",SUBSTITUTE(Basis!$A45,";","#",31))),FIND("#",SUBSTITUTE(Basis!$A45,";","#",32))-FIND("#",SUBSTITUTE(Basis!$A45,";","#",31))-1)</f>
        <v>----</v>
      </c>
      <c r="AI44" t="str">
        <f>LEFT(RIGHT(Basis!$A45,$B44-FIND("#",SUBSTITUTE(Basis!$A45,";","#",32))),FIND("#",SUBSTITUTE(Basis!$A45,";","#",33))-FIND("#",SUBSTITUTE(Basis!$A45,";","#",32))-1)</f>
        <v>----</v>
      </c>
      <c r="AJ44" t="str">
        <f>LEFT(RIGHT(Basis!$A45,$B44-FIND("#",SUBSTITUTE(Basis!$A45,";","#",33))),FIND("#",SUBSTITUTE(Basis!$A45,";","#",34))-FIND("#",SUBSTITUTE(Basis!$A45,";","#",33))-1)</f>
        <v>----</v>
      </c>
      <c r="AK44" t="str">
        <f>LEFT(RIGHT(Basis!$A45,$B44-FIND("#",SUBSTITUTE(Basis!$A45,";","#",34))),FIND("#",SUBSTITUTE(Basis!$A45,";","#",35))-FIND("#",SUBSTITUTE(Basis!$A45,";","#",34))-1)</f>
        <v>----</v>
      </c>
      <c r="AL44" t="str">
        <f>LEFT(RIGHT(Basis!$A45,$B44-FIND("#",SUBSTITUTE(Basis!$A45,";","#",35))),FIND("#",SUBSTITUTE(Basis!$A45,";","#",36))-FIND("#",SUBSTITUTE(Basis!$A45,";","#",35))-1)</f>
        <v>----</v>
      </c>
      <c r="AM44" t="str">
        <f>LEFT(RIGHT(Basis!$A45,$B44-FIND("#",SUBSTITUTE(Basis!$A45,";","#",36))),FIND("#",SUBSTITUTE(Basis!$A45,";","#",37))-FIND("#",SUBSTITUTE(Basis!$A45,";","#",36))-1)</f>
        <v>----</v>
      </c>
      <c r="AN44" t="str">
        <f>RIGHT(Basis!A45,B44-FIND("#",SUBSTITUTE(Basis!$A45,";","#",37)))</f>
        <v>----</v>
      </c>
    </row>
    <row r="45" spans="1:40" ht="13.5" customHeight="1" x14ac:dyDescent="0.2">
      <c r="A45">
        <v>43</v>
      </c>
      <c r="B45">
        <f>LEN(Basis!A46)</f>
        <v>196</v>
      </c>
      <c r="C45" t="str">
        <f>LEFT(Basis!A46,FIND(";",Basis!A46)-1)</f>
        <v>prof. Kunde</v>
      </c>
      <c r="D45" t="str">
        <f>LEFT(RIGHT(Basis!$A46,$B45-FIND("#",SUBSTITUTE(Basis!$A46,";","#",1))),FIND("#",SUBSTITUTE(Basis!$A46,";","#",2))-FIND("#",SUBSTITUTE(Basis!$A46,";","#",1))-1)</f>
        <v>boersengeh. Prod.</v>
      </c>
      <c r="E45" t="str">
        <f>LEFT(RIGHT(Basis!$A46,$B45-FIND("#",SUBSTITUTE(Basis!$A46,";","#",2))),FIND("#",SUBSTITUTE(Basis!$A46,";","#",3))-FIND("#",SUBSTITUTE(Basis!$A46,";","#",2))-1)</f>
        <v>Nein</v>
      </c>
      <c r="F45" t="str">
        <f>LEFT(RIGHT(Basis!$A46,$B45-FIND("#",SUBSTITUTE(Basis!$A46,";","#",3))),FIND("#",SUBSTITUTE(Basis!$A46,";","#",4))-FIND("#",SUBSTITUTE(Basis!$A46,";","#",3))-1)</f>
        <v>Xetra</v>
      </c>
      <c r="G45" t="str">
        <f>LEFT(RIGHT(Basis!$A46,$B45-FIND("#",SUBSTITUTE(Basis!$A46,";","#",4))),FIND("#",SUBSTITUTE(Basis!$A46,";","#",5))-FIND("#",SUBSTITUTE(Basis!$A46,";","#",4))-1)</f>
        <v>XETR</v>
      </c>
      <c r="H45" t="str">
        <f>LEFT(RIGHT(Basis!$A46,$B45-FIND("#",SUBSTITUTE(Basis!$A46,";","#",5))),FIND("#",SUBSTITUTE(Basis!$A46,";","#",6))-FIND("#",SUBSTITUTE(Basis!$A46,";","#",5))-1)</f>
        <v>95,5</v>
      </c>
      <c r="I45" t="str">
        <f>LEFT(RIGHT(Basis!$A46,$B45-FIND("#",SUBSTITUTE(Basis!$A46,";","#",6))),FIND("#",SUBSTITUTE(Basis!$A46,";","#",7))-FIND("#",SUBSTITUTE(Basis!$A46,";","#",6))-1)</f>
        <v>97</v>
      </c>
      <c r="J45" t="str">
        <f>LEFT(RIGHT(Basis!$A46,$B45-FIND("#",SUBSTITUTE(Basis!$A46,";","#",7))),FIND("#",SUBSTITUTE(Basis!$A46,";","#",8))-FIND("#",SUBSTITUTE(Basis!$A46,";","#",7))-1)</f>
        <v>0,3</v>
      </c>
      <c r="K45" t="str">
        <f>LEFT(RIGHT(Basis!$A46,$B45-FIND("#",SUBSTITUTE(Basis!$A46,";","#",8))),FIND("#",SUBSTITUTE(Basis!$A46,";","#",9))-FIND("#",SUBSTITUTE(Basis!$A46,";","#",8))-1)</f>
        <v>99,7</v>
      </c>
      <c r="L45" t="str">
        <f>LEFT(RIGHT(Basis!$A46,$B45-FIND("#",SUBSTITUTE(Basis!$A46,";","#",9))),FIND("#",SUBSTITUTE(Basis!$A46,";","#",10))-FIND("#",SUBSTITUTE(Basis!$A46,";","#",9))-1)</f>
        <v>0</v>
      </c>
      <c r="M45" t="str">
        <f>LEFT(RIGHT(Basis!$A46,$B45-FIND("#",SUBSTITUTE(Basis!$A46,";","#",10))),FIND("#",SUBSTITUTE(Basis!$A46,";","#",11))-FIND("#",SUBSTITUTE(Basis!$A46,";","#",10))-1)</f>
        <v>Stuttgart</v>
      </c>
      <c r="N45" t="str">
        <f>LEFT(RIGHT(Basis!$A46,$B45-FIND("#",SUBSTITUTE(Basis!$A46,";","#",11))),FIND("#",SUBSTITUTE(Basis!$A46,";","#",12))-FIND("#",SUBSTITUTE(Basis!$A46,";","#",11))-1)</f>
        <v>XSTU</v>
      </c>
      <c r="O45" t="str">
        <f>LEFT(RIGHT(Basis!$A46,$B45-FIND("#",SUBSTITUTE(Basis!$A46,";","#",12))),FIND("#",SUBSTITUTE(Basis!$A46,";","#",13))-FIND("#",SUBSTITUTE(Basis!$A46,";","#",12))-1)</f>
        <v>3,9</v>
      </c>
      <c r="P45" t="str">
        <f>LEFT(RIGHT(Basis!$A46,$B45-FIND("#",SUBSTITUTE(Basis!$A46,";","#",13))),FIND("#",SUBSTITUTE(Basis!$A46,";","#",14))-FIND("#",SUBSTITUTE(Basis!$A46,";","#",13))-1)</f>
        <v>2,7</v>
      </c>
      <c r="Q45" t="str">
        <f>LEFT(RIGHT(Basis!$A46,$B45-FIND("#",SUBSTITUTE(Basis!$A46,";","#",14))),FIND("#",SUBSTITUTE(Basis!$A46,";","#",15))-FIND("#",SUBSTITUTE(Basis!$A46,";","#",14))-1)</f>
        <v>1,8</v>
      </c>
      <c r="R45" t="str">
        <f>LEFT(RIGHT(Basis!$A46,$B45-FIND("#",SUBSTITUTE(Basis!$A46,";","#",15))),FIND("#",SUBSTITUTE(Basis!$A46,";","#",16))-FIND("#",SUBSTITUTE(Basis!$A46,";","#",15))-1)</f>
        <v>98,2</v>
      </c>
      <c r="S45" t="str">
        <f>LEFT(RIGHT(Basis!$A46,$B45-FIND("#",SUBSTITUTE(Basis!$A46,";","#",16))),FIND("#",SUBSTITUTE(Basis!$A46,";","#",17))-FIND("#",SUBSTITUTE(Basis!$A46,";","#",16))-1)</f>
        <v>0,2</v>
      </c>
      <c r="T45" t="str">
        <f>LEFT(RIGHT(Basis!$A46,$B45-FIND("#",SUBSTITUTE(Basis!$A46,";","#",17))),FIND("#",SUBSTITUTE(Basis!$A46,";","#",18))-FIND("#",SUBSTITUTE(Basis!$A46,";","#",17))-1)</f>
        <v>Frankfurt</v>
      </c>
      <c r="U45" t="str">
        <f>LEFT(RIGHT(Basis!$A46,$B45-FIND("#",SUBSTITUTE(Basis!$A46,";","#",18))),FIND("#",SUBSTITUTE(Basis!$A46,";","#",19))-FIND("#",SUBSTITUTE(Basis!$A46,";","#",18))-1)</f>
        <v>XFRA</v>
      </c>
      <c r="V45" t="str">
        <f>LEFT(RIGHT(Basis!$A46,$B45-FIND("#",SUBSTITUTE(Basis!$A46,";","#",19))),FIND("#",SUBSTITUTE(Basis!$A46,";","#",20))-FIND("#",SUBSTITUTE(Basis!$A46,";","#",19))-1)</f>
        <v>0,3</v>
      </c>
      <c r="W45" t="str">
        <f>LEFT(RIGHT(Basis!$A46,$B45-FIND("#",SUBSTITUTE(Basis!$A46,";","#",20))),FIND("#",SUBSTITUTE(Basis!$A46,";","#",21))-FIND("#",SUBSTITUTE(Basis!$A46,";","#",20))-1)</f>
        <v>0,1</v>
      </c>
      <c r="X45" t="str">
        <f>LEFT(RIGHT(Basis!$A46,$B45-FIND("#",SUBSTITUTE(Basis!$A46,";","#",21))),FIND("#",SUBSTITUTE(Basis!$A46,";","#",22))-FIND("#",SUBSTITUTE(Basis!$A46,";","#",21))-1)</f>
        <v>50</v>
      </c>
      <c r="Y45" t="str">
        <f>LEFT(RIGHT(Basis!$A46,$B45-FIND("#",SUBSTITUTE(Basis!$A46,";","#",22))),FIND("#",SUBSTITUTE(Basis!$A46,";","#",23))-FIND("#",SUBSTITUTE(Basis!$A46,";","#",22))-1)</f>
        <v>50</v>
      </c>
      <c r="Z45" t="str">
        <f>LEFT(RIGHT(Basis!$A46,$B45-FIND("#",SUBSTITUTE(Basis!$A46,";","#",23))),FIND("#",SUBSTITUTE(Basis!$A46,";","#",24))-FIND("#",SUBSTITUTE(Basis!$A46,";","#",23))-1)</f>
        <v>14,3</v>
      </c>
      <c r="AA45" t="str">
        <f>LEFT(RIGHT(Basis!$A46,$B45-FIND("#",SUBSTITUTE(Basis!$A46,";","#",24))),FIND("#",SUBSTITUTE(Basis!$A46,";","#",25))-FIND("#",SUBSTITUTE(Basis!$A46,";","#",24))-1)</f>
        <v>Zuerich</v>
      </c>
      <c r="AB45" t="str">
        <f>LEFT(RIGHT(Basis!$A46,$B45-FIND("#",SUBSTITUTE(Basis!$A46,";","#",25))),FIND("#",SUBSTITUTE(Basis!$A46,";","#",26))-FIND("#",SUBSTITUTE(Basis!$A46,";","#",25))-1)</f>
        <v>XSWX</v>
      </c>
      <c r="AC45" t="str">
        <f>LEFT(RIGHT(Basis!$A46,$B45-FIND("#",SUBSTITUTE(Basis!$A46,";","#",26))),FIND("#",SUBSTITUTE(Basis!$A46,";","#",27))-FIND("#",SUBSTITUTE(Basis!$A46,";","#",26))-1)</f>
        <v>0,2</v>
      </c>
      <c r="AD45" t="str">
        <f>LEFT(RIGHT(Basis!$A46,$B45-FIND("#",SUBSTITUTE(Basis!$A46,";","#",27))),FIND("#",SUBSTITUTE(Basis!$A46,";","#",28))-FIND("#",SUBSTITUTE(Basis!$A46,";","#",27))-1)</f>
        <v>0</v>
      </c>
      <c r="AE45" t="str">
        <f>LEFT(RIGHT(Basis!$A46,$B45-FIND("#",SUBSTITUTE(Basis!$A46,";","#",28))),FIND("#",SUBSTITUTE(Basis!$A46,";","#",29))-FIND("#",SUBSTITUTE(Basis!$A46,";","#",28))-1)</f>
        <v>0</v>
      </c>
      <c r="AF45" t="str">
        <f>LEFT(RIGHT(Basis!$A46,$B45-FIND("#",SUBSTITUTE(Basis!$A46,";","#",29))),FIND("#",SUBSTITUTE(Basis!$A46,";","#",30))-FIND("#",SUBSTITUTE(Basis!$A46,";","#",29))-1)</f>
        <v>100</v>
      </c>
      <c r="AG45" t="str">
        <f>LEFT(RIGHT(Basis!$A46,$B45-FIND("#",SUBSTITUTE(Basis!$A46,";","#",30))),FIND("#",SUBSTITUTE(Basis!$A46,";","#",31))-FIND("#",SUBSTITUTE(Basis!$A46,";","#",30))-1)</f>
        <v>100</v>
      </c>
      <c r="AH45" t="str">
        <f>LEFT(RIGHT(Basis!$A46,$B45-FIND("#",SUBSTITUTE(Basis!$A46,";","#",31))),FIND("#",SUBSTITUTE(Basis!$A46,";","#",32))-FIND("#",SUBSTITUTE(Basis!$A46,";","#",31))-1)</f>
        <v>London</v>
      </c>
      <c r="AI45" t="str">
        <f>LEFT(RIGHT(Basis!$A46,$B45-FIND("#",SUBSTITUTE(Basis!$A46,";","#",32))),FIND("#",SUBSTITUTE(Basis!$A46,";","#",33))-FIND("#",SUBSTITUTE(Basis!$A46,";","#",32))-1)</f>
        <v>XLON</v>
      </c>
      <c r="AJ45" t="str">
        <f>LEFT(RIGHT(Basis!$A46,$B45-FIND("#",SUBSTITUTE(Basis!$A46,";","#",33))),FIND("#",SUBSTITUTE(Basis!$A46,";","#",34))-FIND("#",SUBSTITUTE(Basis!$A46,";","#",33))-1)</f>
        <v>0,1</v>
      </c>
      <c r="AK45" t="str">
        <f>LEFT(RIGHT(Basis!$A46,$B45-FIND("#",SUBSTITUTE(Basis!$A46,";","#",34))),FIND("#",SUBSTITUTE(Basis!$A46,";","#",35))-FIND("#",SUBSTITUTE(Basis!$A46,";","#",34))-1)</f>
        <v>0</v>
      </c>
      <c r="AL45" t="str">
        <f>LEFT(RIGHT(Basis!$A46,$B45-FIND("#",SUBSTITUTE(Basis!$A46,";","#",35))),FIND("#",SUBSTITUTE(Basis!$A46,";","#",36))-FIND("#",SUBSTITUTE(Basis!$A46,";","#",35))-1)</f>
        <v>14,3</v>
      </c>
      <c r="AM45" t="str">
        <f>LEFT(RIGHT(Basis!$A46,$B45-FIND("#",SUBSTITUTE(Basis!$A46,";","#",36))),FIND("#",SUBSTITUTE(Basis!$A46,";","#",37))-FIND("#",SUBSTITUTE(Basis!$A46,";","#",36))-1)</f>
        <v>95,7</v>
      </c>
      <c r="AN45" t="str">
        <f>RIGHT(Basis!A46,B45-FIND("#",SUBSTITUTE(Basis!$A46,";","#",37)))</f>
        <v>28,6</v>
      </c>
    </row>
    <row r="46" spans="1:40" ht="13.5" customHeight="1" x14ac:dyDescent="0.2">
      <c r="A46">
        <v>44</v>
      </c>
      <c r="B46">
        <f>LEN(Basis!A47)</f>
        <v>204</v>
      </c>
      <c r="C46" t="str">
        <f>LEFT(Basis!A47,FIND(";",Basis!A47)-1)</f>
        <v>prof. Kunde</v>
      </c>
      <c r="D46" t="str">
        <f>LEFT(RIGHT(Basis!$A47,$B46-FIND("#",SUBSTITUTE(Basis!$A47,";","#",1))),FIND("#",SUBSTITUTE(Basis!$A47,";","#",2))-FIND("#",SUBSTITUTE(Basis!$A47,";","#",1))-1)</f>
        <v>Emissionszert.</v>
      </c>
      <c r="E46" t="str">
        <f>LEFT(RIGHT(Basis!$A47,$B46-FIND("#",SUBSTITUTE(Basis!$A47,";","#",2))),FIND("#",SUBSTITUTE(Basis!$A47,";","#",3))-FIND("#",SUBSTITUTE(Basis!$A47,";","#",2))-1)</f>
        <v>Ja</v>
      </c>
      <c r="F46" t="str">
        <f>LEFT(RIGHT(Basis!$A47,$B46-FIND("#",SUBSTITUTE(Basis!$A47,";","#",3))),FIND("#",SUBSTITUTE(Basis!$A47,";","#",4))-FIND("#",SUBSTITUTE(Basis!$A47,";","#",3))-1)</f>
        <v>----</v>
      </c>
      <c r="G46" t="str">
        <f>LEFT(RIGHT(Basis!$A47,$B46-FIND("#",SUBSTITUTE(Basis!$A47,";","#",4))),FIND("#",SUBSTITUTE(Basis!$A47,";","#",5))-FIND("#",SUBSTITUTE(Basis!$A47,";","#",4))-1)</f>
        <v>----</v>
      </c>
      <c r="H46" t="str">
        <f>LEFT(RIGHT(Basis!$A47,$B46-FIND("#",SUBSTITUTE(Basis!$A47,";","#",5))),FIND("#",SUBSTITUTE(Basis!$A47,";","#",6))-FIND("#",SUBSTITUTE(Basis!$A47,";","#",5))-1)</f>
        <v>----</v>
      </c>
      <c r="I46" t="str">
        <f>LEFT(RIGHT(Basis!$A47,$B46-FIND("#",SUBSTITUTE(Basis!$A47,";","#",6))),FIND("#",SUBSTITUTE(Basis!$A47,";","#",7))-FIND("#",SUBSTITUTE(Basis!$A47,";","#",6))-1)</f>
        <v>----</v>
      </c>
      <c r="J46" t="str">
        <f>LEFT(RIGHT(Basis!$A47,$B46-FIND("#",SUBSTITUTE(Basis!$A47,";","#",7))),FIND("#",SUBSTITUTE(Basis!$A47,";","#",8))-FIND("#",SUBSTITUTE(Basis!$A47,";","#",7))-1)</f>
        <v>----</v>
      </c>
      <c r="K46" t="str">
        <f>LEFT(RIGHT(Basis!$A47,$B46-FIND("#",SUBSTITUTE(Basis!$A47,";","#",8))),FIND("#",SUBSTITUTE(Basis!$A47,";","#",9))-FIND("#",SUBSTITUTE(Basis!$A47,";","#",8))-1)</f>
        <v>----</v>
      </c>
      <c r="L46" t="str">
        <f>LEFT(RIGHT(Basis!$A47,$B46-FIND("#",SUBSTITUTE(Basis!$A47,";","#",9))),FIND("#",SUBSTITUTE(Basis!$A47,";","#",10))-FIND("#",SUBSTITUTE(Basis!$A47,";","#",9))-1)</f>
        <v>----</v>
      </c>
      <c r="M46" t="str">
        <f>LEFT(RIGHT(Basis!$A47,$B46-FIND("#",SUBSTITUTE(Basis!$A47,";","#",10))),FIND("#",SUBSTITUTE(Basis!$A47,";","#",11))-FIND("#",SUBSTITUTE(Basis!$A47,";","#",10))-1)</f>
        <v>----</v>
      </c>
      <c r="N46" t="str">
        <f>LEFT(RIGHT(Basis!$A47,$B46-FIND("#",SUBSTITUTE(Basis!$A47,";","#",11))),FIND("#",SUBSTITUTE(Basis!$A47,";","#",12))-FIND("#",SUBSTITUTE(Basis!$A47,";","#",11))-1)</f>
        <v>----</v>
      </c>
      <c r="O46" t="str">
        <f>LEFT(RIGHT(Basis!$A47,$B46-FIND("#",SUBSTITUTE(Basis!$A47,";","#",12))),FIND("#",SUBSTITUTE(Basis!$A47,";","#",13))-FIND("#",SUBSTITUTE(Basis!$A47,";","#",12))-1)</f>
        <v>----</v>
      </c>
      <c r="P46" t="str">
        <f>LEFT(RIGHT(Basis!$A47,$B46-FIND("#",SUBSTITUTE(Basis!$A47,";","#",13))),FIND("#",SUBSTITUTE(Basis!$A47,";","#",14))-FIND("#",SUBSTITUTE(Basis!$A47,";","#",13))-1)</f>
        <v>----</v>
      </c>
      <c r="Q46" t="str">
        <f>LEFT(RIGHT(Basis!$A47,$B46-FIND("#",SUBSTITUTE(Basis!$A47,";","#",14))),FIND("#",SUBSTITUTE(Basis!$A47,";","#",15))-FIND("#",SUBSTITUTE(Basis!$A47,";","#",14))-1)</f>
        <v>----</v>
      </c>
      <c r="R46" t="str">
        <f>LEFT(RIGHT(Basis!$A47,$B46-FIND("#",SUBSTITUTE(Basis!$A47,";","#",15))),FIND("#",SUBSTITUTE(Basis!$A47,";","#",16))-FIND("#",SUBSTITUTE(Basis!$A47,";","#",15))-1)</f>
        <v>----</v>
      </c>
      <c r="S46" t="str">
        <f>LEFT(RIGHT(Basis!$A47,$B46-FIND("#",SUBSTITUTE(Basis!$A47,";","#",16))),FIND("#",SUBSTITUTE(Basis!$A47,";","#",17))-FIND("#",SUBSTITUTE(Basis!$A47,";","#",16))-1)</f>
        <v>----</v>
      </c>
      <c r="T46" t="str">
        <f>LEFT(RIGHT(Basis!$A47,$B46-FIND("#",SUBSTITUTE(Basis!$A47,";","#",17))),FIND("#",SUBSTITUTE(Basis!$A47,";","#",18))-FIND("#",SUBSTITUTE(Basis!$A47,";","#",17))-1)</f>
        <v>----</v>
      </c>
      <c r="U46" t="str">
        <f>LEFT(RIGHT(Basis!$A47,$B46-FIND("#",SUBSTITUTE(Basis!$A47,";","#",18))),FIND("#",SUBSTITUTE(Basis!$A47,";","#",19))-FIND("#",SUBSTITUTE(Basis!$A47,";","#",18))-1)</f>
        <v>----</v>
      </c>
      <c r="V46" t="str">
        <f>LEFT(RIGHT(Basis!$A47,$B46-FIND("#",SUBSTITUTE(Basis!$A47,";","#",19))),FIND("#",SUBSTITUTE(Basis!$A47,";","#",20))-FIND("#",SUBSTITUTE(Basis!$A47,";","#",19))-1)</f>
        <v>----</v>
      </c>
      <c r="W46" t="str">
        <f>LEFT(RIGHT(Basis!$A47,$B46-FIND("#",SUBSTITUTE(Basis!$A47,";","#",20))),FIND("#",SUBSTITUTE(Basis!$A47,";","#",21))-FIND("#",SUBSTITUTE(Basis!$A47,";","#",20))-1)</f>
        <v>----</v>
      </c>
      <c r="X46" t="str">
        <f>LEFT(RIGHT(Basis!$A47,$B46-FIND("#",SUBSTITUTE(Basis!$A47,";","#",21))),FIND("#",SUBSTITUTE(Basis!$A47,";","#",22))-FIND("#",SUBSTITUTE(Basis!$A47,";","#",21))-1)</f>
        <v>----</v>
      </c>
      <c r="Y46" t="str">
        <f>LEFT(RIGHT(Basis!$A47,$B46-FIND("#",SUBSTITUTE(Basis!$A47,";","#",22))),FIND("#",SUBSTITUTE(Basis!$A47,";","#",23))-FIND("#",SUBSTITUTE(Basis!$A47,";","#",22))-1)</f>
        <v>----</v>
      </c>
      <c r="Z46" t="str">
        <f>LEFT(RIGHT(Basis!$A47,$B46-FIND("#",SUBSTITUTE(Basis!$A47,";","#",23))),FIND("#",SUBSTITUTE(Basis!$A47,";","#",24))-FIND("#",SUBSTITUTE(Basis!$A47,";","#",23))-1)</f>
        <v>----</v>
      </c>
      <c r="AA46" t="str">
        <f>LEFT(RIGHT(Basis!$A47,$B46-FIND("#",SUBSTITUTE(Basis!$A47,";","#",24))),FIND("#",SUBSTITUTE(Basis!$A47,";","#",25))-FIND("#",SUBSTITUTE(Basis!$A47,";","#",24))-1)</f>
        <v>----</v>
      </c>
      <c r="AB46" t="str">
        <f>LEFT(RIGHT(Basis!$A47,$B46-FIND("#",SUBSTITUTE(Basis!$A47,";","#",25))),FIND("#",SUBSTITUTE(Basis!$A47,";","#",26))-FIND("#",SUBSTITUTE(Basis!$A47,";","#",25))-1)</f>
        <v>----</v>
      </c>
      <c r="AC46" t="str">
        <f>LEFT(RIGHT(Basis!$A47,$B46-FIND("#",SUBSTITUTE(Basis!$A47,";","#",26))),FIND("#",SUBSTITUTE(Basis!$A47,";","#",27))-FIND("#",SUBSTITUTE(Basis!$A47,";","#",26))-1)</f>
        <v>----</v>
      </c>
      <c r="AD46" t="str">
        <f>LEFT(RIGHT(Basis!$A47,$B46-FIND("#",SUBSTITUTE(Basis!$A47,";","#",27))),FIND("#",SUBSTITUTE(Basis!$A47,";","#",28))-FIND("#",SUBSTITUTE(Basis!$A47,";","#",27))-1)</f>
        <v>----</v>
      </c>
      <c r="AE46" t="str">
        <f>LEFT(RIGHT(Basis!$A47,$B46-FIND("#",SUBSTITUTE(Basis!$A47,";","#",28))),FIND("#",SUBSTITUTE(Basis!$A47,";","#",29))-FIND("#",SUBSTITUTE(Basis!$A47,";","#",28))-1)</f>
        <v>----</v>
      </c>
      <c r="AF46" t="str">
        <f>LEFT(RIGHT(Basis!$A47,$B46-FIND("#",SUBSTITUTE(Basis!$A47,";","#",29))),FIND("#",SUBSTITUTE(Basis!$A47,";","#",30))-FIND("#",SUBSTITUTE(Basis!$A47,";","#",29))-1)</f>
        <v>----</v>
      </c>
      <c r="AG46" t="str">
        <f>LEFT(RIGHT(Basis!$A47,$B46-FIND("#",SUBSTITUTE(Basis!$A47,";","#",30))),FIND("#",SUBSTITUTE(Basis!$A47,";","#",31))-FIND("#",SUBSTITUTE(Basis!$A47,";","#",30))-1)</f>
        <v>----</v>
      </c>
      <c r="AH46" t="str">
        <f>LEFT(RIGHT(Basis!$A47,$B46-FIND("#",SUBSTITUTE(Basis!$A47,";","#",31))),FIND("#",SUBSTITUTE(Basis!$A47,";","#",32))-FIND("#",SUBSTITUTE(Basis!$A47,";","#",31))-1)</f>
        <v>----</v>
      </c>
      <c r="AI46" t="str">
        <f>LEFT(RIGHT(Basis!$A47,$B46-FIND("#",SUBSTITUTE(Basis!$A47,";","#",32))),FIND("#",SUBSTITUTE(Basis!$A47,";","#",33))-FIND("#",SUBSTITUTE(Basis!$A47,";","#",32))-1)</f>
        <v>----</v>
      </c>
      <c r="AJ46" t="str">
        <f>LEFT(RIGHT(Basis!$A47,$B46-FIND("#",SUBSTITUTE(Basis!$A47,";","#",33))),FIND("#",SUBSTITUTE(Basis!$A47,";","#",34))-FIND("#",SUBSTITUTE(Basis!$A47,";","#",33))-1)</f>
        <v>----</v>
      </c>
      <c r="AK46" t="str">
        <f>LEFT(RIGHT(Basis!$A47,$B46-FIND("#",SUBSTITUTE(Basis!$A47,";","#",34))),FIND("#",SUBSTITUTE(Basis!$A47,";","#",35))-FIND("#",SUBSTITUTE(Basis!$A47,";","#",34))-1)</f>
        <v>----</v>
      </c>
      <c r="AL46" t="str">
        <f>LEFT(RIGHT(Basis!$A47,$B46-FIND("#",SUBSTITUTE(Basis!$A47,";","#",35))),FIND("#",SUBSTITUTE(Basis!$A47,";","#",36))-FIND("#",SUBSTITUTE(Basis!$A47,";","#",35))-1)</f>
        <v>----</v>
      </c>
      <c r="AM46" t="str">
        <f>LEFT(RIGHT(Basis!$A47,$B46-FIND("#",SUBSTITUTE(Basis!$A47,";","#",36))),FIND("#",SUBSTITUTE(Basis!$A47,";","#",37))-FIND("#",SUBSTITUTE(Basis!$A47,";","#",36))-1)</f>
        <v>----</v>
      </c>
      <c r="AN46" t="str">
        <f>RIGHT(Basis!A47,B46-FIND("#",SUBSTITUTE(Basis!$A47,";","#",37)))</f>
        <v>----</v>
      </c>
    </row>
    <row r="47" spans="1:40" ht="13.5" customHeight="1" x14ac:dyDescent="0.2">
      <c r="A47">
        <v>45</v>
      </c>
      <c r="B47">
        <f>LEN(Basis!A48)</f>
        <v>210</v>
      </c>
      <c r="C47" t="str">
        <f>LEFT(Basis!A48,FIND(";",Basis!A48)-1)</f>
        <v>prof. Kunde</v>
      </c>
      <c r="D47" t="str">
        <f>LEFT(RIGHT(Basis!$A48,$B47-FIND("#",SUBSTITUTE(Basis!$A48,";","#",1))),FIND("#",SUBSTITUTE(Basis!$A48,";","#",2))-FIND("#",SUBSTITUTE(Basis!$A48,";","#",1))-1)</f>
        <v>sonst. Instrumente</v>
      </c>
      <c r="E47" t="str">
        <f>LEFT(RIGHT(Basis!$A48,$B47-FIND("#",SUBSTITUTE(Basis!$A48,";","#",2))),FIND("#",SUBSTITUTE(Basis!$A48,";","#",3))-FIND("#",SUBSTITUTE(Basis!$A48,";","#",2))-1)</f>
        <v>Nein</v>
      </c>
      <c r="F47" t="str">
        <f>LEFT(RIGHT(Basis!$A48,$B47-FIND("#",SUBSTITUTE(Basis!$A48,";","#",3))),FIND("#",SUBSTITUTE(Basis!$A48,";","#",4))-FIND("#",SUBSTITUTE(Basis!$A48,";","#",3))-1)</f>
        <v>Xetra</v>
      </c>
      <c r="G47" t="str">
        <f>LEFT(RIGHT(Basis!$A48,$B47-FIND("#",SUBSTITUTE(Basis!$A48,";","#",4))),FIND("#",SUBSTITUTE(Basis!$A48,";","#",5))-FIND("#",SUBSTITUTE(Basis!$A48,";","#",4))-1)</f>
        <v>XETR</v>
      </c>
      <c r="H47" t="str">
        <f>LEFT(RIGHT(Basis!$A48,$B47-FIND("#",SUBSTITUTE(Basis!$A48,";","#",5))),FIND("#",SUBSTITUTE(Basis!$A48,";","#",6))-FIND("#",SUBSTITUTE(Basis!$A48,";","#",5))-1)</f>
        <v>38,5</v>
      </c>
      <c r="I47" t="str">
        <f>LEFT(RIGHT(Basis!$A48,$B47-FIND("#",SUBSTITUTE(Basis!$A48,";","#",6))),FIND("#",SUBSTITUTE(Basis!$A48,";","#",7))-FIND("#",SUBSTITUTE(Basis!$A48,";","#",6))-1)</f>
        <v>56,3</v>
      </c>
      <c r="J47" t="str">
        <f>LEFT(RIGHT(Basis!$A48,$B47-FIND("#",SUBSTITUTE(Basis!$A48,";","#",7))),FIND("#",SUBSTITUTE(Basis!$A48,";","#",8))-FIND("#",SUBSTITUTE(Basis!$A48,";","#",7))-1)</f>
        <v>3</v>
      </c>
      <c r="K47" t="str">
        <f>LEFT(RIGHT(Basis!$A48,$B47-FIND("#",SUBSTITUTE(Basis!$A48,";","#",8))),FIND("#",SUBSTITUTE(Basis!$A48,";","#",9))-FIND("#",SUBSTITUTE(Basis!$A48,";","#",8))-1)</f>
        <v>97</v>
      </c>
      <c r="L47" t="str">
        <f>LEFT(RIGHT(Basis!$A48,$B47-FIND("#",SUBSTITUTE(Basis!$A48,";","#",9))),FIND("#",SUBSTITUTE(Basis!$A48,";","#",10))-FIND("#",SUBSTITUTE(Basis!$A48,";","#",9))-1)</f>
        <v>6,1</v>
      </c>
      <c r="M47" t="str">
        <f>LEFT(RIGHT(Basis!$A48,$B47-FIND("#",SUBSTITUTE(Basis!$A48,";","#",10))),FIND("#",SUBSTITUTE(Basis!$A48,";","#",11))-FIND("#",SUBSTITUTE(Basis!$A48,";","#",10))-1)</f>
        <v>Frankfurt</v>
      </c>
      <c r="N47" t="str">
        <f>LEFT(RIGHT(Basis!$A48,$B47-FIND("#",SUBSTITUTE(Basis!$A48,";","#",11))),FIND("#",SUBSTITUTE(Basis!$A48,";","#",12))-FIND("#",SUBSTITUTE(Basis!$A48,";","#",11))-1)</f>
        <v>XFRA</v>
      </c>
      <c r="O47" t="str">
        <f>LEFT(RIGHT(Basis!$A48,$B47-FIND("#",SUBSTITUTE(Basis!$A48,";","#",12))),FIND("#",SUBSTITUTE(Basis!$A48,";","#",13))-FIND("#",SUBSTITUTE(Basis!$A48,";","#",12))-1)</f>
        <v>25,8</v>
      </c>
      <c r="P47" t="str">
        <f>LEFT(RIGHT(Basis!$A48,$B47-FIND("#",SUBSTITUTE(Basis!$A48,";","#",13))),FIND("#",SUBSTITUTE(Basis!$A48,";","#",14))-FIND("#",SUBSTITUTE(Basis!$A48,";","#",13))-1)</f>
        <v>22,9</v>
      </c>
      <c r="Q47" t="str">
        <f>LEFT(RIGHT(Basis!$A48,$B47-FIND("#",SUBSTITUTE(Basis!$A48,";","#",14))),FIND("#",SUBSTITUTE(Basis!$A48,";","#",15))-FIND("#",SUBSTITUTE(Basis!$A48,";","#",14))-1)</f>
        <v>10,4</v>
      </c>
      <c r="R47" t="str">
        <f>LEFT(RIGHT(Basis!$A48,$B47-FIND("#",SUBSTITUTE(Basis!$A48,";","#",15))),FIND("#",SUBSTITUTE(Basis!$A48,";","#",16))-FIND("#",SUBSTITUTE(Basis!$A48,";","#",15))-1)</f>
        <v>89,6</v>
      </c>
      <c r="S47" t="str">
        <f>LEFT(RIGHT(Basis!$A48,$B47-FIND("#",SUBSTITUTE(Basis!$A48,";","#",16))),FIND("#",SUBSTITUTE(Basis!$A48,";","#",17))-FIND("#",SUBSTITUTE(Basis!$A48,";","#",16))-1)</f>
        <v>7,5</v>
      </c>
      <c r="T47" t="str">
        <f>LEFT(RIGHT(Basis!$A48,$B47-FIND("#",SUBSTITUTE(Basis!$A48,";","#",17))),FIND("#",SUBSTITUTE(Basis!$A48,";","#",18))-FIND("#",SUBSTITUTE(Basis!$A48,";","#",17))-1)</f>
        <v>Zuerich</v>
      </c>
      <c r="U47" t="str">
        <f>LEFT(RIGHT(Basis!$A48,$B47-FIND("#",SUBSTITUTE(Basis!$A48,";","#",18))),FIND("#",SUBSTITUTE(Basis!$A48,";","#",19))-FIND("#",SUBSTITUTE(Basis!$A48,";","#",18))-1)</f>
        <v>XSWX</v>
      </c>
      <c r="V47" t="str">
        <f>LEFT(RIGHT(Basis!$A48,$B47-FIND("#",SUBSTITUTE(Basis!$A48,";","#",19))),FIND("#",SUBSTITUTE(Basis!$A48,";","#",20))-FIND("#",SUBSTITUTE(Basis!$A48,";","#",19))-1)</f>
        <v>13,4</v>
      </c>
      <c r="W47" t="str">
        <f>LEFT(RIGHT(Basis!$A48,$B47-FIND("#",SUBSTITUTE(Basis!$A48,";","#",20))),FIND("#",SUBSTITUTE(Basis!$A48,";","#",21))-FIND("#",SUBSTITUTE(Basis!$A48,";","#",20))-1)</f>
        <v>2,4</v>
      </c>
      <c r="X47" t="str">
        <f>LEFT(RIGHT(Basis!$A48,$B47-FIND("#",SUBSTITUTE(Basis!$A48,";","#",21))),FIND("#",SUBSTITUTE(Basis!$A48,";","#",22))-FIND("#",SUBSTITUTE(Basis!$A48,";","#",21))-1)</f>
        <v>0</v>
      </c>
      <c r="Y47" t="str">
        <f>LEFT(RIGHT(Basis!$A48,$B47-FIND("#",SUBSTITUTE(Basis!$A48,";","#",22))),FIND("#",SUBSTITUTE(Basis!$A48,";","#",23))-FIND("#",SUBSTITUTE(Basis!$A48,";","#",22))-1)</f>
        <v>100</v>
      </c>
      <c r="Z47" t="str">
        <f>LEFT(RIGHT(Basis!$A48,$B47-FIND("#",SUBSTITUTE(Basis!$A48,";","#",23))),FIND("#",SUBSTITUTE(Basis!$A48,";","#",24))-FIND("#",SUBSTITUTE(Basis!$A48,";","#",23))-1)</f>
        <v>42,9</v>
      </c>
      <c r="AA47" t="str">
        <f>LEFT(RIGHT(Basis!$A48,$B47-FIND("#",SUBSTITUTE(Basis!$A48,";","#",24))),FIND("#",SUBSTITUTE(Basis!$A48,";","#",25))-FIND("#",SUBSTITUTE(Basis!$A48,";","#",24))-1)</f>
        <v>Stuttgart</v>
      </c>
      <c r="AB47" t="str">
        <f>LEFT(RIGHT(Basis!$A48,$B47-FIND("#",SUBSTITUTE(Basis!$A48,";","#",25))),FIND("#",SUBSTITUTE(Basis!$A48,";","#",26))-FIND("#",SUBSTITUTE(Basis!$A48,";","#",25))-1)</f>
        <v>XSTU</v>
      </c>
      <c r="AC47" t="str">
        <f>LEFT(RIGHT(Basis!$A48,$B47-FIND("#",SUBSTITUTE(Basis!$A48,";","#",26))),FIND("#",SUBSTITUTE(Basis!$A48,";","#",27))-FIND("#",SUBSTITUTE(Basis!$A48,";","#",26))-1)</f>
        <v>13</v>
      </c>
      <c r="AD47" t="str">
        <f>LEFT(RIGHT(Basis!$A48,$B47-FIND("#",SUBSTITUTE(Basis!$A48,";","#",27))),FIND("#",SUBSTITUTE(Basis!$A48,";","#",28))-FIND("#",SUBSTITUTE(Basis!$A48,";","#",27))-1)</f>
        <v>7,5</v>
      </c>
      <c r="AE47" t="str">
        <f>LEFT(RIGHT(Basis!$A48,$B47-FIND("#",SUBSTITUTE(Basis!$A48,";","#",28))),FIND("#",SUBSTITUTE(Basis!$A48,";","#",29))-FIND("#",SUBSTITUTE(Basis!$A48,";","#",28))-1)</f>
        <v>27,3</v>
      </c>
      <c r="AF47" t="str">
        <f>LEFT(RIGHT(Basis!$A48,$B47-FIND("#",SUBSTITUTE(Basis!$A48,";","#",29))),FIND("#",SUBSTITUTE(Basis!$A48,";","#",30))-FIND("#",SUBSTITUTE(Basis!$A48,";","#",29))-1)</f>
        <v>72,7</v>
      </c>
      <c r="AG47" t="str">
        <f>LEFT(RIGHT(Basis!$A48,$B47-FIND("#",SUBSTITUTE(Basis!$A48,";","#",30))),FIND("#",SUBSTITUTE(Basis!$A48,";","#",31))-FIND("#",SUBSTITUTE(Basis!$A48,";","#",30))-1)</f>
        <v>77,3</v>
      </c>
      <c r="AH47" t="str">
        <f>LEFT(RIGHT(Basis!$A48,$B47-FIND("#",SUBSTITUTE(Basis!$A48,";","#",31))),FIND("#",SUBSTITUTE(Basis!$A48,";","#",32))-FIND("#",SUBSTITUTE(Basis!$A48,";","#",31))-1)</f>
        <v>Duesseldorf</v>
      </c>
      <c r="AI47" t="str">
        <f>LEFT(RIGHT(Basis!$A48,$B47-FIND("#",SUBSTITUTE(Basis!$A48,";","#",32))),FIND("#",SUBSTITUTE(Basis!$A48,";","#",33))-FIND("#",SUBSTITUTE(Basis!$A48,";","#",32))-1)</f>
        <v>XDUS</v>
      </c>
      <c r="AJ47" t="str">
        <f>LEFT(RIGHT(Basis!$A48,$B47-FIND("#",SUBSTITUTE(Basis!$A48,";","#",33))),FIND("#",SUBSTITUTE(Basis!$A48,";","#",34))-FIND("#",SUBSTITUTE(Basis!$A48,";","#",33))-1)</f>
        <v>3,7</v>
      </c>
      <c r="AK47" t="str">
        <f>LEFT(RIGHT(Basis!$A48,$B47-FIND("#",SUBSTITUTE(Basis!$A48,";","#",34))),FIND("#",SUBSTITUTE(Basis!$A48,";","#",35))-FIND("#",SUBSTITUTE(Basis!$A48,";","#",34))-1)</f>
        <v>7,5</v>
      </c>
      <c r="AL47" t="str">
        <f>LEFT(RIGHT(Basis!$A48,$B47-FIND("#",SUBSTITUTE(Basis!$A48,";","#",35))),FIND("#",SUBSTITUTE(Basis!$A48,";","#",36))-FIND("#",SUBSTITUTE(Basis!$A48,";","#",35))-1)</f>
        <v>0</v>
      </c>
      <c r="AM47" t="str">
        <f>LEFT(RIGHT(Basis!$A48,$B47-FIND("#",SUBSTITUTE(Basis!$A48,";","#",36))),FIND("#",SUBSTITUTE(Basis!$A48,";","#",37))-FIND("#",SUBSTITUTE(Basis!$A48,";","#",36))-1)</f>
        <v>100</v>
      </c>
      <c r="AN47" t="str">
        <f>RIGHT(Basis!A48,B47-FIND("#",SUBSTITUTE(Basis!$A48,";","#",37)))</f>
        <v>18,2</v>
      </c>
    </row>
    <row r="48" spans="1:40" ht="13.5" customHeight="1" x14ac:dyDescent="0.2"/>
    <row r="49" spans="1:17" ht="13.5" customHeight="1" x14ac:dyDescent="0.2"/>
    <row r="50" spans="1:17" ht="13.5" customHeight="1" x14ac:dyDescent="0.2"/>
    <row r="51" spans="1:17" ht="13.5" customHeight="1" x14ac:dyDescent="0.2"/>
    <row r="52" spans="1:17" ht="13.5" customHeight="1" x14ac:dyDescent="0.2"/>
    <row r="53" spans="1:17" ht="13.5" customHeight="1" x14ac:dyDescent="0.2"/>
    <row r="54" spans="1:17" ht="13.5" customHeight="1" x14ac:dyDescent="0.2"/>
    <row r="55" spans="1:17" ht="13.5" customHeight="1" x14ac:dyDescent="0.2"/>
    <row r="56" spans="1:17" ht="13.5" customHeight="1" x14ac:dyDescent="0.2"/>
    <row r="57" spans="1:17" ht="13.5" customHeight="1" x14ac:dyDescent="0.2"/>
    <row r="58" spans="1:17" ht="13.5" hidden="1" customHeight="1" x14ac:dyDescent="0.2">
      <c r="A58">
        <v>56</v>
      </c>
      <c r="B58">
        <f>LEN(Basis!A59)</f>
        <v>0</v>
      </c>
      <c r="C58" t="e">
        <f>LEFT(Basis!A59,FIND(";",Basis!A59)-1)</f>
        <v>#VALUE!</v>
      </c>
      <c r="D58" t="e">
        <f>LEFT(RIGHT(Basis!$A59,$B58-FIND("#",SUBSTITUTE(Basis!$A59,";","#",1))),FIND("#",SUBSTITUTE(Basis!$A59,";","#",2))-FIND("#",SUBSTITUTE(Basis!$A59,";","#",1))-1)</f>
        <v>#VALUE!</v>
      </c>
      <c r="E58" t="e">
        <f>LEFT(RIGHT(Basis!$A59,$B58-FIND("#",SUBSTITUTE(Basis!$A59,";","#",2))),FIND("#",SUBSTITUTE(Basis!$A59,";","#",3))-FIND("#",SUBSTITUTE(Basis!$A59,";","#",2))-1)</f>
        <v>#VALUE!</v>
      </c>
      <c r="F58" t="e">
        <f>LEFT(RIGHT(Basis!$A59,$B58-FIND("#",SUBSTITUTE(Basis!$A59,";","#",3))),FIND("#",SUBSTITUTE(Basis!$A59,";","#",4))-FIND("#",SUBSTITUTE(Basis!$A59,";","#",3))-1)</f>
        <v>#VALUE!</v>
      </c>
      <c r="G58" t="e">
        <f>LEFT(RIGHT(Basis!$A59,$B58-FIND("#",SUBSTITUTE(Basis!$A59,";","#",4))),FIND("#",SUBSTITUTE(Basis!$A59,";","#",5))-FIND("#",SUBSTITUTE(Basis!$A59,";","#",4))-1)</f>
        <v>#VALUE!</v>
      </c>
      <c r="H58" t="e">
        <f>LEFT(RIGHT(Basis!$A59,$B58-FIND("#",SUBSTITUTE(Basis!$A59,";","#",5))),FIND("#",SUBSTITUTE(Basis!$A59,";","#",6))-FIND("#",SUBSTITUTE(Basis!$A59,";","#",5))-1)</f>
        <v>#VALUE!</v>
      </c>
      <c r="I58" t="e">
        <f>LEFT(RIGHT(Basis!$A59,$B58-FIND("#",SUBSTITUTE(Basis!$A59,";","#",6))),FIND("#",SUBSTITUTE(Basis!$A59,";","#",7))-FIND("#",SUBSTITUTE(Basis!$A59,";","#",6))-1)</f>
        <v>#VALUE!</v>
      </c>
      <c r="J58" t="e">
        <f>LEFT(RIGHT(Basis!$A59,$B58-FIND("#",SUBSTITUTE(Basis!$A59,";","#",7))),FIND("#",SUBSTITUTE(Basis!$A59,";","#",8))-FIND("#",SUBSTITUTE(Basis!$A59,";","#",7))-1)</f>
        <v>#VALUE!</v>
      </c>
      <c r="K58" t="e">
        <f>LEFT(RIGHT(Basis!$A59,$B58-FIND("#",SUBSTITUTE(Basis!$A59,";","#",8))),FIND("#",SUBSTITUTE(Basis!$A59,";","#",9))-FIND("#",SUBSTITUTE(Basis!$A59,";","#",8))-1)</f>
        <v>#VALUE!</v>
      </c>
      <c r="L58" t="e">
        <f>LEFT(RIGHT(Basis!$A59,$B58-FIND("#",SUBSTITUTE(Basis!$A59,";","#",9))),FIND("#",SUBSTITUTE(Basis!$A59,";","#",10))-FIND("#",SUBSTITUTE(Basis!$A59,";","#",9))-1)</f>
        <v>#VALUE!</v>
      </c>
      <c r="M58" t="e">
        <f>LEFT(RIGHT(Basis!$A59,$B58-FIND("#",SUBSTITUTE(Basis!$A59,";","#",10))),FIND("#",SUBSTITUTE(Basis!$A59,";","#",11))-FIND("#",SUBSTITUTE(Basis!$A59,";","#",10))-1)</f>
        <v>#VALUE!</v>
      </c>
      <c r="N58" t="e">
        <f>LEFT(RIGHT(Basis!$A59,$B58-FIND("#",SUBSTITUTE(Basis!$A59,";","#",11))),FIND("#",SUBSTITUTE(Basis!$A59,";","#",12))-FIND("#",SUBSTITUTE(Basis!$A59,";","#",11))-1)</f>
        <v>#VALUE!</v>
      </c>
      <c r="O58" t="e">
        <f>LEFT(RIGHT(Basis!$A59,$B58-FIND("#",SUBSTITUTE(Basis!$A59,";","#",12))),FIND("#",SUBSTITUTE(Basis!$A59,";","#",13))-FIND("#",SUBSTITUTE(Basis!$A59,";","#",12))-1)</f>
        <v>#VALUE!</v>
      </c>
      <c r="P58" t="e">
        <f>LEFT(RIGHT(Basis!$A59,$B58-FIND("#",SUBSTITUTE(Basis!$A59,";","#",13))),FIND("#",SUBSTITUTE(Basis!$A59,";","#",14))-FIND("#",SUBSTITUTE(Basis!$A59,";","#",13))-1)</f>
        <v>#VALUE!</v>
      </c>
      <c r="Q58" t="e">
        <f>LEFT(RIGHT(Basis!$A59,$B58-FIND("#",SUBSTITUTE(Basis!$A59,";","#",14))),FIND("#",SUBSTITUTE(Basis!$A59,";","#",15))-FIND("#",SUBSTITUTE(Basis!$A59,";","#",14))-1)</f>
        <v>#VALUE!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3:AN52"/>
  <sheetViews>
    <sheetView topLeftCell="Z1" workbookViewId="0">
      <selection activeCell="N4" sqref="N4"/>
    </sheetView>
  </sheetViews>
  <sheetFormatPr baseColWidth="10" defaultRowHeight="12.75" x14ac:dyDescent="0.2"/>
  <cols>
    <col min="1" max="1" width="3" bestFit="1" customWidth="1"/>
    <col min="2" max="2" width="4" bestFit="1" customWidth="1"/>
    <col min="3" max="3" width="12.85546875" bestFit="1" customWidth="1"/>
    <col min="4" max="4" width="28.7109375" bestFit="1" customWidth="1"/>
    <col min="5" max="5" width="48" bestFit="1" customWidth="1"/>
    <col min="6" max="6" width="20.5703125" customWidth="1"/>
    <col min="7" max="7" width="21.140625" customWidth="1"/>
    <col min="8" max="8" width="15.42578125" bestFit="1" customWidth="1"/>
    <col min="9" max="9" width="9.85546875" bestFit="1" customWidth="1"/>
    <col min="10" max="10" width="16.7109375" bestFit="1" customWidth="1"/>
    <col min="11" max="11" width="19.28515625" bestFit="1" customWidth="1"/>
    <col min="12" max="12" width="17.5703125" bestFit="1" customWidth="1"/>
    <col min="13" max="13" width="22" customWidth="1"/>
    <col min="14" max="14" width="25.28515625" customWidth="1"/>
    <col min="15" max="15" width="15.42578125" bestFit="1" customWidth="1"/>
    <col min="16" max="16" width="9.85546875" bestFit="1" customWidth="1"/>
    <col min="17" max="17" width="16.7109375" bestFit="1" customWidth="1"/>
    <col min="18" max="18" width="19.28515625" bestFit="1" customWidth="1"/>
    <col min="19" max="19" width="17.5703125" bestFit="1" customWidth="1"/>
    <col min="20" max="20" width="17.42578125" customWidth="1"/>
    <col min="21" max="21" width="26.28515625" customWidth="1"/>
    <col min="22" max="22" width="15.42578125" bestFit="1" customWidth="1"/>
    <col min="23" max="23" width="9.85546875" bestFit="1" customWidth="1"/>
    <col min="24" max="24" width="16.7109375" bestFit="1" customWidth="1"/>
    <col min="25" max="25" width="19.28515625" bestFit="1" customWidth="1"/>
    <col min="26" max="26" width="17.5703125" bestFit="1" customWidth="1"/>
    <col min="27" max="27" width="12.7109375" bestFit="1" customWidth="1"/>
    <col min="28" max="28" width="12.7109375" customWidth="1"/>
    <col min="29" max="29" width="15.42578125" bestFit="1" customWidth="1"/>
    <col min="30" max="30" width="9.85546875" bestFit="1" customWidth="1"/>
    <col min="31" max="31" width="16.7109375" bestFit="1" customWidth="1"/>
    <col min="32" max="32" width="19.28515625" bestFit="1" customWidth="1"/>
    <col min="33" max="33" width="17.5703125" bestFit="1" customWidth="1"/>
    <col min="34" max="34" width="12.7109375" bestFit="1" customWidth="1"/>
    <col min="35" max="35" width="12.7109375" customWidth="1"/>
    <col min="36" max="36" width="15.42578125" bestFit="1" customWidth="1"/>
    <col min="37" max="37" width="9.85546875" bestFit="1" customWidth="1"/>
    <col min="38" max="38" width="16.7109375" bestFit="1" customWidth="1"/>
    <col min="39" max="39" width="19.28515625" bestFit="1" customWidth="1"/>
  </cols>
  <sheetData>
    <row r="3" spans="1:40" x14ac:dyDescent="0.2">
      <c r="A3">
        <v>1</v>
      </c>
      <c r="B3">
        <v>633</v>
      </c>
      <c r="C3" t="s">
        <v>45</v>
      </c>
      <c r="D3" t="s">
        <v>46</v>
      </c>
      <c r="E3" t="s">
        <v>47</v>
      </c>
      <c r="F3" t="s">
        <v>48</v>
      </c>
      <c r="G3" t="s">
        <v>103</v>
      </c>
      <c r="H3" t="s">
        <v>49</v>
      </c>
      <c r="I3" t="s">
        <v>50</v>
      </c>
      <c r="J3" t="s">
        <v>51</v>
      </c>
      <c r="K3" t="s">
        <v>52</v>
      </c>
      <c r="L3" t="s">
        <v>53</v>
      </c>
      <c r="M3" t="s">
        <v>54</v>
      </c>
      <c r="N3" t="s">
        <v>104</v>
      </c>
      <c r="O3" t="s">
        <v>55</v>
      </c>
      <c r="P3" t="s">
        <v>56</v>
      </c>
      <c r="Q3" t="s">
        <v>57</v>
      </c>
      <c r="R3" t="s">
        <v>58</v>
      </c>
      <c r="S3" t="s">
        <v>59</v>
      </c>
      <c r="T3" t="s">
        <v>60</v>
      </c>
      <c r="U3" t="s">
        <v>105</v>
      </c>
      <c r="V3" t="s">
        <v>61</v>
      </c>
      <c r="W3" t="s">
        <v>62</v>
      </c>
      <c r="X3" t="s">
        <v>63</v>
      </c>
      <c r="Y3" t="s">
        <v>64</v>
      </c>
      <c r="Z3" t="s">
        <v>65</v>
      </c>
      <c r="AA3" t="s">
        <v>66</v>
      </c>
      <c r="AB3" t="s">
        <v>106</v>
      </c>
      <c r="AC3" t="s">
        <v>67</v>
      </c>
      <c r="AD3" t="s">
        <v>68</v>
      </c>
      <c r="AE3" t="s">
        <v>69</v>
      </c>
      <c r="AF3" t="s">
        <v>70</v>
      </c>
      <c r="AG3" t="s">
        <v>71</v>
      </c>
      <c r="AH3" t="s">
        <v>72</v>
      </c>
      <c r="AI3" t="s">
        <v>107</v>
      </c>
      <c r="AJ3" t="s">
        <v>73</v>
      </c>
      <c r="AK3" t="s">
        <v>74</v>
      </c>
      <c r="AL3" t="s">
        <v>75</v>
      </c>
      <c r="AM3" t="s">
        <v>76</v>
      </c>
      <c r="AN3" t="s">
        <v>101</v>
      </c>
    </row>
    <row r="4" spans="1:40" x14ac:dyDescent="0.2">
      <c r="A4">
        <v>2</v>
      </c>
      <c r="B4">
        <v>215</v>
      </c>
      <c r="C4" t="s">
        <v>77</v>
      </c>
      <c r="D4" t="s">
        <v>44</v>
      </c>
      <c r="E4" t="s">
        <v>78</v>
      </c>
      <c r="F4" t="s">
        <v>98</v>
      </c>
      <c r="G4" t="s">
        <v>108</v>
      </c>
      <c r="H4">
        <v>87.75</v>
      </c>
      <c r="I4">
        <v>88.89</v>
      </c>
      <c r="J4" t="s">
        <v>78</v>
      </c>
      <c r="K4" t="s">
        <v>78</v>
      </c>
      <c r="L4">
        <v>98.5</v>
      </c>
      <c r="M4" t="s">
        <v>99</v>
      </c>
      <c r="N4" t="s">
        <v>109</v>
      </c>
      <c r="O4">
        <v>12.25</v>
      </c>
      <c r="P4">
        <v>11.11</v>
      </c>
      <c r="Q4" t="s">
        <v>78</v>
      </c>
      <c r="R4" t="s">
        <v>78</v>
      </c>
      <c r="S4">
        <v>99</v>
      </c>
      <c r="T4" t="s">
        <v>78</v>
      </c>
      <c r="V4" t="s">
        <v>78</v>
      </c>
      <c r="W4" t="s">
        <v>78</v>
      </c>
      <c r="X4" t="s">
        <v>78</v>
      </c>
      <c r="Y4" t="s">
        <v>78</v>
      </c>
      <c r="Z4" t="s">
        <v>78</v>
      </c>
      <c r="AA4" t="s">
        <v>78</v>
      </c>
      <c r="AC4" t="s">
        <v>78</v>
      </c>
      <c r="AD4" t="s">
        <v>78</v>
      </c>
      <c r="AE4" t="s">
        <v>78</v>
      </c>
      <c r="AF4" t="s">
        <v>78</v>
      </c>
      <c r="AG4" t="s">
        <v>78</v>
      </c>
      <c r="AH4" t="s">
        <v>78</v>
      </c>
      <c r="AJ4" t="s">
        <v>78</v>
      </c>
      <c r="AK4" t="s">
        <v>78</v>
      </c>
      <c r="AL4" t="s">
        <v>78</v>
      </c>
      <c r="AM4" t="s">
        <v>78</v>
      </c>
      <c r="AN4" t="s">
        <v>78</v>
      </c>
    </row>
    <row r="5" spans="1:40" x14ac:dyDescent="0.2">
      <c r="A5">
        <v>5</v>
      </c>
      <c r="B5">
        <v>218</v>
      </c>
      <c r="C5" t="s">
        <v>77</v>
      </c>
      <c r="D5" t="s">
        <v>96</v>
      </c>
      <c r="E5" t="s">
        <v>78</v>
      </c>
      <c r="F5" t="s">
        <v>98</v>
      </c>
      <c r="G5" t="s">
        <v>108</v>
      </c>
      <c r="H5">
        <v>100</v>
      </c>
      <c r="I5">
        <v>100</v>
      </c>
      <c r="J5" t="s">
        <v>78</v>
      </c>
      <c r="K5" t="s">
        <v>78</v>
      </c>
      <c r="L5">
        <v>100</v>
      </c>
      <c r="M5" t="s">
        <v>78</v>
      </c>
      <c r="O5" t="s">
        <v>78</v>
      </c>
      <c r="P5" t="s">
        <v>78</v>
      </c>
      <c r="Q5" t="s">
        <v>78</v>
      </c>
      <c r="R5" t="s">
        <v>78</v>
      </c>
      <c r="S5" t="s">
        <v>78</v>
      </c>
      <c r="T5" t="s">
        <v>78</v>
      </c>
      <c r="V5" t="s">
        <v>78</v>
      </c>
      <c r="W5" t="s">
        <v>78</v>
      </c>
      <c r="X5" t="s">
        <v>78</v>
      </c>
      <c r="Y5" t="s">
        <v>78</v>
      </c>
      <c r="Z5" t="s">
        <v>78</v>
      </c>
      <c r="AA5" t="s">
        <v>78</v>
      </c>
      <c r="AC5" t="s">
        <v>78</v>
      </c>
      <c r="AD5" t="s">
        <v>78</v>
      </c>
      <c r="AE5" t="s">
        <v>78</v>
      </c>
      <c r="AF5" t="s">
        <v>78</v>
      </c>
      <c r="AG5" t="s">
        <v>78</v>
      </c>
      <c r="AH5" t="s">
        <v>78</v>
      </c>
      <c r="AJ5" t="s">
        <v>78</v>
      </c>
      <c r="AK5" t="s">
        <v>78</v>
      </c>
      <c r="AL5" t="s">
        <v>78</v>
      </c>
      <c r="AM5" t="s">
        <v>78</v>
      </c>
      <c r="AN5" t="s">
        <v>78</v>
      </c>
    </row>
    <row r="6" spans="1:40" x14ac:dyDescent="0.2">
      <c r="A6">
        <v>7</v>
      </c>
      <c r="B6">
        <v>210</v>
      </c>
      <c r="C6" t="s">
        <v>77</v>
      </c>
      <c r="D6" t="s">
        <v>79</v>
      </c>
      <c r="E6" t="s">
        <v>78</v>
      </c>
      <c r="F6" t="s">
        <v>78</v>
      </c>
      <c r="H6" t="s">
        <v>78</v>
      </c>
      <c r="I6" t="s">
        <v>78</v>
      </c>
      <c r="J6" t="s">
        <v>78</v>
      </c>
      <c r="K6" t="s">
        <v>78</v>
      </c>
      <c r="L6" t="s">
        <v>78</v>
      </c>
      <c r="M6" t="s">
        <v>78</v>
      </c>
      <c r="O6" t="s">
        <v>78</v>
      </c>
      <c r="P6" t="s">
        <v>78</v>
      </c>
      <c r="Q6" t="s">
        <v>78</v>
      </c>
      <c r="R6" t="s">
        <v>78</v>
      </c>
      <c r="S6" t="s">
        <v>78</v>
      </c>
      <c r="T6" t="s">
        <v>78</v>
      </c>
      <c r="V6" t="s">
        <v>78</v>
      </c>
      <c r="W6" t="s">
        <v>78</v>
      </c>
      <c r="X6" t="s">
        <v>78</v>
      </c>
      <c r="Y6" t="s">
        <v>78</v>
      </c>
      <c r="Z6" t="s">
        <v>78</v>
      </c>
      <c r="AA6" t="s">
        <v>78</v>
      </c>
      <c r="AC6" t="s">
        <v>78</v>
      </c>
      <c r="AD6" t="s">
        <v>78</v>
      </c>
      <c r="AE6" t="s">
        <v>78</v>
      </c>
      <c r="AF6" t="s">
        <v>78</v>
      </c>
      <c r="AG6" t="s">
        <v>78</v>
      </c>
      <c r="AH6" t="s">
        <v>78</v>
      </c>
      <c r="AJ6" t="s">
        <v>78</v>
      </c>
      <c r="AK6" t="s">
        <v>78</v>
      </c>
      <c r="AL6" t="s">
        <v>78</v>
      </c>
      <c r="AM6" t="s">
        <v>78</v>
      </c>
      <c r="AN6" t="s">
        <v>78</v>
      </c>
    </row>
    <row r="7" spans="1:40" x14ac:dyDescent="0.2">
      <c r="A7">
        <v>8</v>
      </c>
      <c r="B7">
        <v>209</v>
      </c>
      <c r="C7" t="s">
        <v>77</v>
      </c>
      <c r="D7" t="s">
        <v>80</v>
      </c>
      <c r="E7" t="s">
        <v>78</v>
      </c>
      <c r="F7" t="s">
        <v>78</v>
      </c>
      <c r="H7" t="s">
        <v>78</v>
      </c>
      <c r="I7" t="s">
        <v>78</v>
      </c>
      <c r="J7" t="s">
        <v>78</v>
      </c>
      <c r="K7" t="s">
        <v>78</v>
      </c>
      <c r="L7" t="s">
        <v>78</v>
      </c>
      <c r="M7" t="s">
        <v>78</v>
      </c>
      <c r="O7" t="s">
        <v>78</v>
      </c>
      <c r="P7" t="s">
        <v>78</v>
      </c>
      <c r="Q7" t="s">
        <v>78</v>
      </c>
      <c r="R7" t="s">
        <v>78</v>
      </c>
      <c r="S7" t="s">
        <v>78</v>
      </c>
      <c r="T7" t="s">
        <v>78</v>
      </c>
      <c r="V7" t="s">
        <v>78</v>
      </c>
      <c r="W7" t="s">
        <v>78</v>
      </c>
      <c r="X7" t="s">
        <v>78</v>
      </c>
      <c r="Y7" t="s">
        <v>78</v>
      </c>
      <c r="Z7" t="s">
        <v>78</v>
      </c>
      <c r="AA7" t="s">
        <v>78</v>
      </c>
      <c r="AC7" t="s">
        <v>78</v>
      </c>
      <c r="AD7" t="s">
        <v>78</v>
      </c>
      <c r="AE7" t="s">
        <v>78</v>
      </c>
      <c r="AF7" t="s">
        <v>78</v>
      </c>
      <c r="AG7" t="s">
        <v>78</v>
      </c>
      <c r="AH7" t="s">
        <v>78</v>
      </c>
      <c r="AJ7" t="s">
        <v>78</v>
      </c>
      <c r="AK7" t="s">
        <v>78</v>
      </c>
      <c r="AL7" t="s">
        <v>78</v>
      </c>
      <c r="AM7" t="s">
        <v>78</v>
      </c>
      <c r="AN7" t="s">
        <v>78</v>
      </c>
    </row>
    <row r="8" spans="1:40" x14ac:dyDescent="0.2">
      <c r="A8">
        <v>9</v>
      </c>
      <c r="B8">
        <v>212</v>
      </c>
      <c r="C8" t="s">
        <v>77</v>
      </c>
      <c r="D8" t="s">
        <v>81</v>
      </c>
      <c r="E8" t="s">
        <v>78</v>
      </c>
      <c r="F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V8" t="s">
        <v>78</v>
      </c>
      <c r="W8" t="s">
        <v>78</v>
      </c>
      <c r="X8" t="s">
        <v>78</v>
      </c>
      <c r="Y8" t="s">
        <v>78</v>
      </c>
      <c r="Z8" t="s">
        <v>78</v>
      </c>
      <c r="AA8" t="s">
        <v>78</v>
      </c>
      <c r="AC8" t="s">
        <v>78</v>
      </c>
      <c r="AD8" t="s">
        <v>78</v>
      </c>
      <c r="AE8" t="s">
        <v>78</v>
      </c>
      <c r="AF8" t="s">
        <v>78</v>
      </c>
      <c r="AG8" t="s">
        <v>78</v>
      </c>
      <c r="AH8" t="s">
        <v>78</v>
      </c>
      <c r="AJ8" t="s">
        <v>78</v>
      </c>
      <c r="AK8" t="s">
        <v>78</v>
      </c>
      <c r="AL8" t="s">
        <v>78</v>
      </c>
      <c r="AM8" t="s">
        <v>78</v>
      </c>
      <c r="AN8" t="s">
        <v>78</v>
      </c>
    </row>
    <row r="9" spans="1:40" x14ac:dyDescent="0.2">
      <c r="A9">
        <v>10</v>
      </c>
      <c r="B9">
        <v>214</v>
      </c>
      <c r="C9" t="s">
        <v>77</v>
      </c>
      <c r="D9" t="s">
        <v>82</v>
      </c>
      <c r="E9" t="s">
        <v>78</v>
      </c>
      <c r="F9" t="s">
        <v>78</v>
      </c>
      <c r="H9" t="s">
        <v>78</v>
      </c>
      <c r="I9" t="s">
        <v>78</v>
      </c>
      <c r="J9" t="s">
        <v>78</v>
      </c>
      <c r="K9" t="s">
        <v>78</v>
      </c>
      <c r="L9" t="s">
        <v>78</v>
      </c>
      <c r="M9" t="s">
        <v>78</v>
      </c>
      <c r="O9" t="s">
        <v>78</v>
      </c>
      <c r="P9" t="s">
        <v>78</v>
      </c>
      <c r="Q9" t="s">
        <v>78</v>
      </c>
      <c r="R9" t="s">
        <v>78</v>
      </c>
      <c r="S9" t="s">
        <v>78</v>
      </c>
      <c r="T9" t="s">
        <v>78</v>
      </c>
      <c r="V9" t="s">
        <v>78</v>
      </c>
      <c r="W9" t="s">
        <v>78</v>
      </c>
      <c r="X9" t="s">
        <v>78</v>
      </c>
      <c r="Y9" t="s">
        <v>78</v>
      </c>
      <c r="Z9" t="s">
        <v>78</v>
      </c>
      <c r="AA9" t="s">
        <v>78</v>
      </c>
      <c r="AC9" t="s">
        <v>78</v>
      </c>
      <c r="AD9" t="s">
        <v>78</v>
      </c>
      <c r="AE9" t="s">
        <v>78</v>
      </c>
      <c r="AF9" t="s">
        <v>78</v>
      </c>
      <c r="AG9" t="s">
        <v>78</v>
      </c>
      <c r="AH9" t="s">
        <v>78</v>
      </c>
      <c r="AJ9" t="s">
        <v>78</v>
      </c>
      <c r="AK9" t="s">
        <v>78</v>
      </c>
      <c r="AL9" t="s">
        <v>78</v>
      </c>
      <c r="AM9" t="s">
        <v>78</v>
      </c>
      <c r="AN9" t="s">
        <v>78</v>
      </c>
    </row>
    <row r="10" spans="1:40" x14ac:dyDescent="0.2">
      <c r="A10">
        <v>11</v>
      </c>
      <c r="B10">
        <v>212</v>
      </c>
      <c r="C10" t="s">
        <v>77</v>
      </c>
      <c r="D10" t="s">
        <v>83</v>
      </c>
      <c r="E10" t="s">
        <v>78</v>
      </c>
      <c r="F10" t="s">
        <v>78</v>
      </c>
      <c r="H10" t="s">
        <v>78</v>
      </c>
      <c r="I10" t="s">
        <v>78</v>
      </c>
      <c r="J10" t="s">
        <v>78</v>
      </c>
      <c r="K10" t="s">
        <v>78</v>
      </c>
      <c r="L10" t="s">
        <v>78</v>
      </c>
      <c r="M10" t="s">
        <v>78</v>
      </c>
      <c r="O10" t="s">
        <v>78</v>
      </c>
      <c r="P10" t="s">
        <v>78</v>
      </c>
      <c r="Q10" t="s">
        <v>78</v>
      </c>
      <c r="R10" t="s">
        <v>78</v>
      </c>
      <c r="S10" t="s">
        <v>78</v>
      </c>
      <c r="T10" t="s">
        <v>78</v>
      </c>
      <c r="V10" t="s">
        <v>78</v>
      </c>
      <c r="W10" t="s">
        <v>78</v>
      </c>
      <c r="X10" t="s">
        <v>78</v>
      </c>
      <c r="Y10" t="s">
        <v>78</v>
      </c>
      <c r="Z10" t="s">
        <v>78</v>
      </c>
      <c r="AA10" t="s">
        <v>78</v>
      </c>
      <c r="AC10" t="s">
        <v>78</v>
      </c>
      <c r="AD10" t="s">
        <v>78</v>
      </c>
      <c r="AE10" t="s">
        <v>78</v>
      </c>
      <c r="AF10" t="s">
        <v>78</v>
      </c>
      <c r="AG10" t="s">
        <v>78</v>
      </c>
      <c r="AH10" t="s">
        <v>78</v>
      </c>
      <c r="AJ10" t="s">
        <v>78</v>
      </c>
      <c r="AK10" t="s">
        <v>78</v>
      </c>
      <c r="AL10" t="s">
        <v>78</v>
      </c>
      <c r="AM10" t="s">
        <v>78</v>
      </c>
      <c r="AN10" t="s">
        <v>78</v>
      </c>
    </row>
    <row r="11" spans="1:40" x14ac:dyDescent="0.2">
      <c r="A11">
        <v>12</v>
      </c>
      <c r="B11">
        <v>211</v>
      </c>
      <c r="C11" t="s">
        <v>77</v>
      </c>
      <c r="D11" t="s">
        <v>84</v>
      </c>
      <c r="E11" t="s">
        <v>78</v>
      </c>
      <c r="F11" t="s">
        <v>78</v>
      </c>
      <c r="H11" t="s">
        <v>78</v>
      </c>
      <c r="I11" t="s">
        <v>78</v>
      </c>
      <c r="J11" t="s">
        <v>78</v>
      </c>
      <c r="K11" t="s">
        <v>78</v>
      </c>
      <c r="L11" t="s">
        <v>78</v>
      </c>
      <c r="M11" t="s">
        <v>78</v>
      </c>
      <c r="O11" t="s">
        <v>78</v>
      </c>
      <c r="P11" t="s">
        <v>78</v>
      </c>
      <c r="Q11" t="s">
        <v>78</v>
      </c>
      <c r="R11" t="s">
        <v>78</v>
      </c>
      <c r="S11" t="s">
        <v>78</v>
      </c>
      <c r="T11" t="s">
        <v>78</v>
      </c>
      <c r="V11" t="s">
        <v>78</v>
      </c>
      <c r="W11" t="s">
        <v>78</v>
      </c>
      <c r="X11" t="s">
        <v>78</v>
      </c>
      <c r="Y11" t="s">
        <v>78</v>
      </c>
      <c r="Z11" t="s">
        <v>78</v>
      </c>
      <c r="AA11" t="s">
        <v>78</v>
      </c>
      <c r="AC11" t="s">
        <v>78</v>
      </c>
      <c r="AD11" t="s">
        <v>78</v>
      </c>
      <c r="AE11" t="s">
        <v>78</v>
      </c>
      <c r="AF11" t="s">
        <v>78</v>
      </c>
      <c r="AG11" t="s">
        <v>78</v>
      </c>
      <c r="AH11" t="s">
        <v>78</v>
      </c>
      <c r="AJ11" t="s">
        <v>78</v>
      </c>
      <c r="AK11" t="s">
        <v>78</v>
      </c>
      <c r="AL11" t="s">
        <v>78</v>
      </c>
      <c r="AM11" t="s">
        <v>78</v>
      </c>
      <c r="AN11" t="s">
        <v>78</v>
      </c>
    </row>
    <row r="12" spans="1:40" x14ac:dyDescent="0.2">
      <c r="A12">
        <v>13</v>
      </c>
      <c r="B12">
        <v>205</v>
      </c>
      <c r="C12" t="s">
        <v>77</v>
      </c>
      <c r="D12" t="s">
        <v>85</v>
      </c>
      <c r="E12" t="s">
        <v>78</v>
      </c>
      <c r="F12" t="s">
        <v>78</v>
      </c>
      <c r="H12" t="s">
        <v>78</v>
      </c>
      <c r="I12" t="s">
        <v>78</v>
      </c>
      <c r="J12" t="s">
        <v>78</v>
      </c>
      <c r="K12" t="s">
        <v>78</v>
      </c>
      <c r="L12" t="s">
        <v>78</v>
      </c>
      <c r="M12" t="s">
        <v>78</v>
      </c>
      <c r="O12" t="s">
        <v>78</v>
      </c>
      <c r="P12" t="s">
        <v>78</v>
      </c>
      <c r="Q12" t="s">
        <v>78</v>
      </c>
      <c r="R12" t="s">
        <v>78</v>
      </c>
      <c r="S12" t="s">
        <v>78</v>
      </c>
      <c r="T12" t="s">
        <v>78</v>
      </c>
      <c r="V12" t="s">
        <v>78</v>
      </c>
      <c r="W12" t="s">
        <v>78</v>
      </c>
      <c r="X12" t="s">
        <v>78</v>
      </c>
      <c r="Y12" t="s">
        <v>78</v>
      </c>
      <c r="Z12" t="s">
        <v>78</v>
      </c>
      <c r="AA12" t="s">
        <v>78</v>
      </c>
      <c r="AC12" t="s">
        <v>78</v>
      </c>
      <c r="AD12" t="s">
        <v>78</v>
      </c>
      <c r="AE12" t="s">
        <v>78</v>
      </c>
      <c r="AF12" t="s">
        <v>78</v>
      </c>
      <c r="AG12" t="s">
        <v>78</v>
      </c>
      <c r="AH12" t="s">
        <v>78</v>
      </c>
      <c r="AJ12" t="s">
        <v>78</v>
      </c>
      <c r="AK12" t="s">
        <v>78</v>
      </c>
      <c r="AL12" t="s">
        <v>78</v>
      </c>
      <c r="AM12" t="s">
        <v>78</v>
      </c>
      <c r="AN12" t="s">
        <v>78</v>
      </c>
    </row>
    <row r="13" spans="1:40" x14ac:dyDescent="0.2">
      <c r="A13">
        <v>14</v>
      </c>
      <c r="B13">
        <v>211</v>
      </c>
      <c r="C13" t="s">
        <v>77</v>
      </c>
      <c r="D13" t="s">
        <v>86</v>
      </c>
      <c r="E13" t="s">
        <v>78</v>
      </c>
      <c r="F13" t="s">
        <v>78</v>
      </c>
      <c r="H13" t="s">
        <v>78</v>
      </c>
      <c r="I13" t="s">
        <v>78</v>
      </c>
      <c r="J13" t="s">
        <v>78</v>
      </c>
      <c r="K13" t="s">
        <v>78</v>
      </c>
      <c r="L13" t="s">
        <v>78</v>
      </c>
      <c r="M13" t="s">
        <v>78</v>
      </c>
      <c r="O13" t="s">
        <v>78</v>
      </c>
      <c r="P13" t="s">
        <v>78</v>
      </c>
      <c r="Q13" t="s">
        <v>78</v>
      </c>
      <c r="R13" t="s">
        <v>78</v>
      </c>
      <c r="S13" t="s">
        <v>78</v>
      </c>
      <c r="T13" t="s">
        <v>78</v>
      </c>
      <c r="V13" t="s">
        <v>78</v>
      </c>
      <c r="W13" t="s">
        <v>78</v>
      </c>
      <c r="X13" t="s">
        <v>78</v>
      </c>
      <c r="Y13" t="s">
        <v>78</v>
      </c>
      <c r="Z13" t="s">
        <v>78</v>
      </c>
      <c r="AA13" t="s">
        <v>78</v>
      </c>
      <c r="AC13" t="s">
        <v>78</v>
      </c>
      <c r="AD13" t="s">
        <v>78</v>
      </c>
      <c r="AE13" t="s">
        <v>78</v>
      </c>
      <c r="AF13" t="s">
        <v>78</v>
      </c>
      <c r="AG13" t="s">
        <v>78</v>
      </c>
      <c r="AH13" t="s">
        <v>78</v>
      </c>
      <c r="AJ13" t="s">
        <v>78</v>
      </c>
      <c r="AK13" t="s">
        <v>78</v>
      </c>
      <c r="AL13" t="s">
        <v>78</v>
      </c>
      <c r="AM13" t="s">
        <v>78</v>
      </c>
      <c r="AN13" t="s">
        <v>78</v>
      </c>
    </row>
    <row r="14" spans="1:40" x14ac:dyDescent="0.2">
      <c r="A14">
        <v>15</v>
      </c>
      <c r="B14">
        <v>211</v>
      </c>
      <c r="C14" t="s">
        <v>77</v>
      </c>
      <c r="D14" t="s">
        <v>87</v>
      </c>
      <c r="E14" t="s">
        <v>78</v>
      </c>
      <c r="F14" t="s">
        <v>78</v>
      </c>
      <c r="H14" t="s">
        <v>78</v>
      </c>
      <c r="I14" t="s">
        <v>78</v>
      </c>
      <c r="J14" t="s">
        <v>78</v>
      </c>
      <c r="K14" t="s">
        <v>78</v>
      </c>
      <c r="L14" t="s">
        <v>78</v>
      </c>
      <c r="M14" t="s">
        <v>78</v>
      </c>
      <c r="O14" t="s">
        <v>78</v>
      </c>
      <c r="P14" t="s">
        <v>78</v>
      </c>
      <c r="Q14" t="s">
        <v>78</v>
      </c>
      <c r="R14" t="s">
        <v>78</v>
      </c>
      <c r="S14" t="s">
        <v>78</v>
      </c>
      <c r="T14" t="s">
        <v>78</v>
      </c>
      <c r="V14" t="s">
        <v>78</v>
      </c>
      <c r="W14" t="s">
        <v>78</v>
      </c>
      <c r="X14" t="s">
        <v>78</v>
      </c>
      <c r="Y14" t="s">
        <v>78</v>
      </c>
      <c r="Z14" t="s">
        <v>78</v>
      </c>
      <c r="AA14" t="s">
        <v>78</v>
      </c>
      <c r="AC14" t="s">
        <v>78</v>
      </c>
      <c r="AD14" t="s">
        <v>78</v>
      </c>
      <c r="AE14" t="s">
        <v>78</v>
      </c>
      <c r="AF14" t="s">
        <v>78</v>
      </c>
      <c r="AG14" t="s">
        <v>78</v>
      </c>
      <c r="AH14" t="s">
        <v>78</v>
      </c>
      <c r="AJ14" t="s">
        <v>78</v>
      </c>
      <c r="AK14" t="s">
        <v>78</v>
      </c>
      <c r="AL14" t="s">
        <v>78</v>
      </c>
      <c r="AM14" t="s">
        <v>78</v>
      </c>
      <c r="AN14" t="s">
        <v>78</v>
      </c>
    </row>
    <row r="15" spans="1:40" x14ac:dyDescent="0.2">
      <c r="A15">
        <v>16</v>
      </c>
      <c r="B15">
        <v>217</v>
      </c>
      <c r="C15" t="s">
        <v>77</v>
      </c>
      <c r="D15" t="s">
        <v>88</v>
      </c>
      <c r="E15" t="s">
        <v>78</v>
      </c>
      <c r="F15" t="s">
        <v>78</v>
      </c>
      <c r="H15" t="s">
        <v>78</v>
      </c>
      <c r="I15" t="s">
        <v>78</v>
      </c>
      <c r="J15" t="s">
        <v>78</v>
      </c>
      <c r="K15" t="s">
        <v>78</v>
      </c>
      <c r="L15" t="s">
        <v>78</v>
      </c>
      <c r="M15" t="s">
        <v>78</v>
      </c>
      <c r="O15" t="s">
        <v>78</v>
      </c>
      <c r="P15" t="s">
        <v>78</v>
      </c>
      <c r="Q15" t="s">
        <v>78</v>
      </c>
      <c r="R15" t="s">
        <v>78</v>
      </c>
      <c r="S15" t="s">
        <v>78</v>
      </c>
      <c r="T15" t="s">
        <v>78</v>
      </c>
      <c r="V15" t="s">
        <v>78</v>
      </c>
      <c r="W15" t="s">
        <v>78</v>
      </c>
      <c r="X15" t="s">
        <v>78</v>
      </c>
      <c r="Y15" t="s">
        <v>78</v>
      </c>
      <c r="Z15" t="s">
        <v>78</v>
      </c>
      <c r="AA15" t="s">
        <v>78</v>
      </c>
      <c r="AC15" t="s">
        <v>78</v>
      </c>
      <c r="AD15" t="s">
        <v>78</v>
      </c>
      <c r="AE15" t="s">
        <v>78</v>
      </c>
      <c r="AF15" t="s">
        <v>78</v>
      </c>
      <c r="AG15" t="s">
        <v>78</v>
      </c>
      <c r="AH15" t="s">
        <v>78</v>
      </c>
      <c r="AJ15" t="s">
        <v>78</v>
      </c>
      <c r="AK15" t="s">
        <v>78</v>
      </c>
      <c r="AL15" t="s">
        <v>78</v>
      </c>
      <c r="AM15" t="s">
        <v>78</v>
      </c>
      <c r="AN15" t="s">
        <v>78</v>
      </c>
    </row>
    <row r="16" spans="1:40" x14ac:dyDescent="0.2">
      <c r="A16">
        <v>17</v>
      </c>
      <c r="B16">
        <v>215</v>
      </c>
      <c r="C16" t="s">
        <v>77</v>
      </c>
      <c r="D16" t="s">
        <v>89</v>
      </c>
      <c r="E16" t="s">
        <v>78</v>
      </c>
      <c r="F16" t="s">
        <v>78</v>
      </c>
      <c r="H16" t="s">
        <v>78</v>
      </c>
      <c r="I16" t="s">
        <v>78</v>
      </c>
      <c r="J16" t="s">
        <v>78</v>
      </c>
      <c r="K16" t="s">
        <v>78</v>
      </c>
      <c r="L16" t="s">
        <v>78</v>
      </c>
      <c r="M16" t="s">
        <v>78</v>
      </c>
      <c r="O16" t="s">
        <v>78</v>
      </c>
      <c r="P16" t="s">
        <v>78</v>
      </c>
      <c r="Q16" t="s">
        <v>78</v>
      </c>
      <c r="R16" t="s">
        <v>78</v>
      </c>
      <c r="S16" t="s">
        <v>78</v>
      </c>
      <c r="T16" t="s">
        <v>78</v>
      </c>
      <c r="V16" t="s">
        <v>78</v>
      </c>
      <c r="W16" t="s">
        <v>78</v>
      </c>
      <c r="X16" t="s">
        <v>78</v>
      </c>
      <c r="Y16" t="s">
        <v>78</v>
      </c>
      <c r="Z16" t="s">
        <v>78</v>
      </c>
      <c r="AA16" t="s">
        <v>78</v>
      </c>
      <c r="AC16" t="s">
        <v>78</v>
      </c>
      <c r="AD16" t="s">
        <v>78</v>
      </c>
      <c r="AE16" t="s">
        <v>78</v>
      </c>
      <c r="AF16" t="s">
        <v>78</v>
      </c>
      <c r="AG16" t="s">
        <v>78</v>
      </c>
      <c r="AH16" t="s">
        <v>78</v>
      </c>
      <c r="AJ16" t="s">
        <v>78</v>
      </c>
      <c r="AK16" t="s">
        <v>78</v>
      </c>
      <c r="AL16" t="s">
        <v>78</v>
      </c>
      <c r="AM16" t="s">
        <v>78</v>
      </c>
      <c r="AN16" t="s">
        <v>78</v>
      </c>
    </row>
    <row r="17" spans="1:40" x14ac:dyDescent="0.2">
      <c r="A17">
        <v>18</v>
      </c>
      <c r="B17">
        <v>207</v>
      </c>
      <c r="C17" t="s">
        <v>77</v>
      </c>
      <c r="D17" t="s">
        <v>90</v>
      </c>
      <c r="E17" t="s">
        <v>78</v>
      </c>
      <c r="F17" t="s">
        <v>78</v>
      </c>
      <c r="H17" t="s">
        <v>78</v>
      </c>
      <c r="I17" t="s">
        <v>78</v>
      </c>
      <c r="J17" t="s">
        <v>78</v>
      </c>
      <c r="K17" t="s">
        <v>78</v>
      </c>
      <c r="L17" t="s">
        <v>78</v>
      </c>
      <c r="M17" t="s">
        <v>78</v>
      </c>
      <c r="O17" t="s">
        <v>78</v>
      </c>
      <c r="P17" t="s">
        <v>78</v>
      </c>
      <c r="Q17" t="s">
        <v>78</v>
      </c>
      <c r="R17" t="s">
        <v>78</v>
      </c>
      <c r="S17" t="s">
        <v>78</v>
      </c>
      <c r="T17" t="s">
        <v>78</v>
      </c>
      <c r="V17" t="s">
        <v>78</v>
      </c>
      <c r="W17" t="s">
        <v>78</v>
      </c>
      <c r="X17" t="s">
        <v>78</v>
      </c>
      <c r="Y17" t="s">
        <v>78</v>
      </c>
      <c r="Z17" t="s">
        <v>78</v>
      </c>
      <c r="AA17" t="s">
        <v>78</v>
      </c>
      <c r="AC17" t="s">
        <v>78</v>
      </c>
      <c r="AD17" t="s">
        <v>78</v>
      </c>
      <c r="AE17" t="s">
        <v>78</v>
      </c>
      <c r="AF17" t="s">
        <v>78</v>
      </c>
      <c r="AG17" t="s">
        <v>78</v>
      </c>
      <c r="AH17" t="s">
        <v>78</v>
      </c>
      <c r="AJ17" t="s">
        <v>78</v>
      </c>
      <c r="AK17" t="s">
        <v>78</v>
      </c>
      <c r="AL17" t="s">
        <v>78</v>
      </c>
      <c r="AM17" t="s">
        <v>78</v>
      </c>
      <c r="AN17" t="s">
        <v>78</v>
      </c>
    </row>
    <row r="18" spans="1:40" x14ac:dyDescent="0.2">
      <c r="A18">
        <v>19</v>
      </c>
      <c r="B18">
        <v>214</v>
      </c>
      <c r="C18" t="s">
        <v>77</v>
      </c>
      <c r="D18" t="s">
        <v>91</v>
      </c>
      <c r="E18" t="s">
        <v>78</v>
      </c>
      <c r="F18" t="s">
        <v>78</v>
      </c>
      <c r="H18" t="s">
        <v>78</v>
      </c>
      <c r="I18" t="s">
        <v>78</v>
      </c>
      <c r="J18" t="s">
        <v>78</v>
      </c>
      <c r="K18" t="s">
        <v>78</v>
      </c>
      <c r="L18" t="s">
        <v>78</v>
      </c>
      <c r="M18" t="s">
        <v>78</v>
      </c>
      <c r="O18" t="s">
        <v>78</v>
      </c>
      <c r="P18" t="s">
        <v>78</v>
      </c>
      <c r="Q18" t="s">
        <v>78</v>
      </c>
      <c r="R18" t="s">
        <v>78</v>
      </c>
      <c r="S18" t="s">
        <v>78</v>
      </c>
      <c r="T18" t="s">
        <v>78</v>
      </c>
      <c r="V18" t="s">
        <v>78</v>
      </c>
      <c r="W18" t="s">
        <v>78</v>
      </c>
      <c r="X18" t="s">
        <v>78</v>
      </c>
      <c r="Y18" t="s">
        <v>78</v>
      </c>
      <c r="Z18" t="s">
        <v>78</v>
      </c>
      <c r="AA18" t="s">
        <v>78</v>
      </c>
      <c r="AC18" t="s">
        <v>78</v>
      </c>
      <c r="AD18" t="s">
        <v>78</v>
      </c>
      <c r="AE18" t="s">
        <v>78</v>
      </c>
      <c r="AF18" t="s">
        <v>78</v>
      </c>
      <c r="AG18" t="s">
        <v>78</v>
      </c>
      <c r="AH18" t="s">
        <v>78</v>
      </c>
      <c r="AJ18" t="s">
        <v>78</v>
      </c>
      <c r="AK18" t="s">
        <v>78</v>
      </c>
      <c r="AL18" t="s">
        <v>78</v>
      </c>
      <c r="AM18" t="s">
        <v>78</v>
      </c>
      <c r="AN18" t="s">
        <v>78</v>
      </c>
    </row>
    <row r="19" spans="1:40" x14ac:dyDescent="0.2">
      <c r="A19">
        <v>20</v>
      </c>
      <c r="B19">
        <v>206</v>
      </c>
      <c r="C19" t="s">
        <v>77</v>
      </c>
      <c r="D19" t="s">
        <v>92</v>
      </c>
      <c r="E19" t="s">
        <v>78</v>
      </c>
      <c r="F19" t="s">
        <v>78</v>
      </c>
      <c r="H19" t="s">
        <v>78</v>
      </c>
      <c r="I19" t="s">
        <v>78</v>
      </c>
      <c r="J19" t="s">
        <v>78</v>
      </c>
      <c r="K19" t="s">
        <v>78</v>
      </c>
      <c r="L19" t="s">
        <v>78</v>
      </c>
      <c r="M19" t="s">
        <v>78</v>
      </c>
      <c r="O19" t="s">
        <v>78</v>
      </c>
      <c r="P19" t="s">
        <v>78</v>
      </c>
      <c r="Q19" t="s">
        <v>78</v>
      </c>
      <c r="R19" t="s">
        <v>78</v>
      </c>
      <c r="S19" t="s">
        <v>78</v>
      </c>
      <c r="T19" t="s">
        <v>78</v>
      </c>
      <c r="V19" t="s">
        <v>78</v>
      </c>
      <c r="W19" t="s">
        <v>78</v>
      </c>
      <c r="X19" t="s">
        <v>78</v>
      </c>
      <c r="Y19" t="s">
        <v>78</v>
      </c>
      <c r="Z19" t="s">
        <v>78</v>
      </c>
      <c r="AA19" t="s">
        <v>78</v>
      </c>
      <c r="AC19" t="s">
        <v>78</v>
      </c>
      <c r="AD19" t="s">
        <v>78</v>
      </c>
      <c r="AE19" t="s">
        <v>78</v>
      </c>
      <c r="AF19" t="s">
        <v>78</v>
      </c>
      <c r="AG19" t="s">
        <v>78</v>
      </c>
      <c r="AH19" t="s">
        <v>78</v>
      </c>
      <c r="AJ19" t="s">
        <v>78</v>
      </c>
      <c r="AK19" t="s">
        <v>78</v>
      </c>
      <c r="AL19" t="s">
        <v>78</v>
      </c>
      <c r="AM19" t="s">
        <v>78</v>
      </c>
      <c r="AN19" t="s">
        <v>78</v>
      </c>
    </row>
    <row r="20" spans="1:40" x14ac:dyDescent="0.2">
      <c r="A20">
        <v>21</v>
      </c>
      <c r="B20">
        <v>204</v>
      </c>
      <c r="C20" t="s">
        <v>77</v>
      </c>
      <c r="D20" t="s">
        <v>97</v>
      </c>
      <c r="E20" t="s">
        <v>78</v>
      </c>
      <c r="F20" t="s">
        <v>98</v>
      </c>
      <c r="G20" s="1" t="s">
        <v>108</v>
      </c>
      <c r="H20">
        <v>47.26</v>
      </c>
      <c r="I20">
        <v>83.1</v>
      </c>
      <c r="J20" t="s">
        <v>78</v>
      </c>
      <c r="K20" t="s">
        <v>78</v>
      </c>
      <c r="L20">
        <v>100</v>
      </c>
      <c r="M20" t="s">
        <v>100</v>
      </c>
      <c r="N20" s="1" t="s">
        <v>110</v>
      </c>
      <c r="O20">
        <v>38.729999999999997</v>
      </c>
      <c r="P20">
        <v>9.15</v>
      </c>
      <c r="Q20" t="s">
        <v>78</v>
      </c>
      <c r="R20" t="s">
        <v>78</v>
      </c>
      <c r="S20">
        <v>100</v>
      </c>
      <c r="T20" t="s">
        <v>99</v>
      </c>
      <c r="U20" t="s">
        <v>109</v>
      </c>
      <c r="V20">
        <v>14.01</v>
      </c>
      <c r="W20">
        <v>7.75</v>
      </c>
      <c r="X20" t="s">
        <v>78</v>
      </c>
      <c r="Y20" t="s">
        <v>78</v>
      </c>
      <c r="Z20">
        <v>100</v>
      </c>
      <c r="AA20" t="s">
        <v>78</v>
      </c>
      <c r="AC20" t="s">
        <v>78</v>
      </c>
      <c r="AD20" t="s">
        <v>78</v>
      </c>
      <c r="AE20" t="s">
        <v>78</v>
      </c>
      <c r="AF20" t="s">
        <v>78</v>
      </c>
      <c r="AG20" t="s">
        <v>78</v>
      </c>
      <c r="AH20" t="s">
        <v>78</v>
      </c>
      <c r="AJ20" t="s">
        <v>78</v>
      </c>
      <c r="AK20" t="s">
        <v>78</v>
      </c>
      <c r="AL20" t="s">
        <v>78</v>
      </c>
      <c r="AM20" t="s">
        <v>78</v>
      </c>
      <c r="AN20" t="s">
        <v>78</v>
      </c>
    </row>
    <row r="21" spans="1:40" x14ac:dyDescent="0.2">
      <c r="A21">
        <v>22</v>
      </c>
      <c r="B21">
        <v>205</v>
      </c>
      <c r="C21" t="s">
        <v>77</v>
      </c>
      <c r="D21" t="s">
        <v>93</v>
      </c>
      <c r="E21" t="s">
        <v>78</v>
      </c>
      <c r="F21" t="s">
        <v>78</v>
      </c>
      <c r="H21" t="s">
        <v>78</v>
      </c>
      <c r="I21" t="s">
        <v>78</v>
      </c>
      <c r="J21" t="s">
        <v>78</v>
      </c>
      <c r="K21" t="s">
        <v>78</v>
      </c>
      <c r="L21" t="s">
        <v>78</v>
      </c>
      <c r="M21" t="s">
        <v>78</v>
      </c>
      <c r="O21" t="s">
        <v>78</v>
      </c>
      <c r="P21" t="s">
        <v>78</v>
      </c>
      <c r="Q21" t="s">
        <v>78</v>
      </c>
      <c r="R21" t="s">
        <v>78</v>
      </c>
      <c r="S21" t="s">
        <v>78</v>
      </c>
      <c r="T21" t="s">
        <v>78</v>
      </c>
      <c r="V21" t="s">
        <v>78</v>
      </c>
      <c r="W21" t="s">
        <v>78</v>
      </c>
      <c r="X21" t="s">
        <v>78</v>
      </c>
      <c r="Y21" t="s">
        <v>78</v>
      </c>
      <c r="Z21" t="s">
        <v>78</v>
      </c>
      <c r="AA21" t="s">
        <v>78</v>
      </c>
      <c r="AC21" t="s">
        <v>78</v>
      </c>
      <c r="AD21" t="s">
        <v>78</v>
      </c>
      <c r="AE21" t="s">
        <v>78</v>
      </c>
      <c r="AF21" t="s">
        <v>78</v>
      </c>
      <c r="AG21" t="s">
        <v>78</v>
      </c>
      <c r="AH21" t="s">
        <v>78</v>
      </c>
      <c r="AJ21" t="s">
        <v>78</v>
      </c>
      <c r="AK21" t="s">
        <v>78</v>
      </c>
      <c r="AL21" t="s">
        <v>78</v>
      </c>
      <c r="AM21" t="s">
        <v>78</v>
      </c>
      <c r="AN21" t="s">
        <v>78</v>
      </c>
    </row>
    <row r="22" spans="1:40" x14ac:dyDescent="0.2">
      <c r="A22">
        <v>23</v>
      </c>
      <c r="B22">
        <v>220</v>
      </c>
      <c r="C22" t="s">
        <v>77</v>
      </c>
      <c r="D22" t="s">
        <v>94</v>
      </c>
      <c r="E22" t="s">
        <v>78</v>
      </c>
      <c r="F22" t="s">
        <v>78</v>
      </c>
      <c r="H22" t="s">
        <v>78</v>
      </c>
      <c r="I22" t="s">
        <v>78</v>
      </c>
      <c r="J22" t="s">
        <v>78</v>
      </c>
      <c r="K22" t="s">
        <v>78</v>
      </c>
      <c r="L22" t="s">
        <v>78</v>
      </c>
      <c r="M22" t="s">
        <v>78</v>
      </c>
      <c r="O22" t="s">
        <v>78</v>
      </c>
      <c r="P22" t="s">
        <v>78</v>
      </c>
      <c r="Q22" t="s">
        <v>78</v>
      </c>
      <c r="R22" t="s">
        <v>78</v>
      </c>
      <c r="S22" t="s">
        <v>78</v>
      </c>
      <c r="T22" t="s">
        <v>78</v>
      </c>
      <c r="V22" t="s">
        <v>78</v>
      </c>
      <c r="W22" t="s">
        <v>78</v>
      </c>
      <c r="X22" t="s">
        <v>78</v>
      </c>
      <c r="Y22" t="s">
        <v>78</v>
      </c>
      <c r="Z22" t="s">
        <v>78</v>
      </c>
      <c r="AA22" t="s">
        <v>78</v>
      </c>
      <c r="AC22" t="s">
        <v>78</v>
      </c>
      <c r="AD22" t="s">
        <v>78</v>
      </c>
      <c r="AE22" t="s">
        <v>78</v>
      </c>
      <c r="AF22" t="s">
        <v>78</v>
      </c>
      <c r="AG22" t="s">
        <v>78</v>
      </c>
      <c r="AH22" t="s">
        <v>78</v>
      </c>
      <c r="AJ22" t="s">
        <v>78</v>
      </c>
      <c r="AK22" t="s">
        <v>78</v>
      </c>
      <c r="AL22" t="s">
        <v>78</v>
      </c>
      <c r="AM22" t="s">
        <v>78</v>
      </c>
      <c r="AN22" t="s">
        <v>78</v>
      </c>
    </row>
    <row r="23" spans="1:40" x14ac:dyDescent="0.2">
      <c r="A23">
        <v>24</v>
      </c>
      <c r="B23">
        <v>203</v>
      </c>
      <c r="C23" t="s">
        <v>95</v>
      </c>
      <c r="D23" t="s">
        <v>44</v>
      </c>
      <c r="E23" t="s">
        <v>78</v>
      </c>
      <c r="F23" t="s">
        <v>78</v>
      </c>
      <c r="H23" t="s">
        <v>78</v>
      </c>
      <c r="I23" t="s">
        <v>78</v>
      </c>
      <c r="J23" t="s">
        <v>78</v>
      </c>
      <c r="K23" t="s">
        <v>78</v>
      </c>
      <c r="L23" t="s">
        <v>78</v>
      </c>
      <c r="M23" t="s">
        <v>78</v>
      </c>
      <c r="O23" t="s">
        <v>78</v>
      </c>
      <c r="P23" t="s">
        <v>78</v>
      </c>
      <c r="Q23" t="s">
        <v>78</v>
      </c>
      <c r="R23" t="s">
        <v>78</v>
      </c>
      <c r="S23" t="s">
        <v>78</v>
      </c>
      <c r="T23" t="s">
        <v>78</v>
      </c>
      <c r="V23" t="s">
        <v>78</v>
      </c>
      <c r="W23" t="s">
        <v>78</v>
      </c>
      <c r="X23" t="s">
        <v>78</v>
      </c>
      <c r="Y23" t="s">
        <v>78</v>
      </c>
      <c r="Z23" t="s">
        <v>78</v>
      </c>
      <c r="AA23" t="s">
        <v>78</v>
      </c>
      <c r="AC23" t="s">
        <v>78</v>
      </c>
      <c r="AD23" t="s">
        <v>78</v>
      </c>
      <c r="AE23" t="s">
        <v>78</v>
      </c>
      <c r="AF23" t="s">
        <v>78</v>
      </c>
      <c r="AG23" t="s">
        <v>78</v>
      </c>
      <c r="AH23" t="s">
        <v>78</v>
      </c>
      <c r="AJ23" t="s">
        <v>78</v>
      </c>
      <c r="AK23" t="s">
        <v>78</v>
      </c>
      <c r="AL23" t="s">
        <v>78</v>
      </c>
      <c r="AM23" t="s">
        <v>78</v>
      </c>
      <c r="AN23" t="s">
        <v>78</v>
      </c>
    </row>
    <row r="24" spans="1:40" x14ac:dyDescent="0.2">
      <c r="A24">
        <v>27</v>
      </c>
      <c r="B24">
        <v>209</v>
      </c>
      <c r="C24" t="s">
        <v>95</v>
      </c>
      <c r="D24" t="s">
        <v>96</v>
      </c>
      <c r="E24" t="s">
        <v>78</v>
      </c>
      <c r="F24" t="s">
        <v>78</v>
      </c>
      <c r="H24" t="s">
        <v>78</v>
      </c>
      <c r="I24" t="s">
        <v>78</v>
      </c>
      <c r="J24" t="s">
        <v>78</v>
      </c>
      <c r="K24" t="s">
        <v>78</v>
      </c>
      <c r="L24" t="s">
        <v>78</v>
      </c>
      <c r="M24" t="s">
        <v>78</v>
      </c>
      <c r="O24" t="s">
        <v>78</v>
      </c>
      <c r="P24" t="s">
        <v>78</v>
      </c>
      <c r="Q24" t="s">
        <v>78</v>
      </c>
      <c r="R24" t="s">
        <v>78</v>
      </c>
      <c r="S24" t="s">
        <v>78</v>
      </c>
      <c r="T24" t="s">
        <v>78</v>
      </c>
      <c r="V24" t="s">
        <v>78</v>
      </c>
      <c r="W24" t="s">
        <v>78</v>
      </c>
      <c r="X24" t="s">
        <v>78</v>
      </c>
      <c r="Y24" t="s">
        <v>78</v>
      </c>
      <c r="Z24" t="s">
        <v>78</v>
      </c>
      <c r="AA24" t="s">
        <v>78</v>
      </c>
      <c r="AC24" t="s">
        <v>78</v>
      </c>
      <c r="AD24" t="s">
        <v>78</v>
      </c>
      <c r="AE24" t="s">
        <v>78</v>
      </c>
      <c r="AF24" t="s">
        <v>78</v>
      </c>
      <c r="AG24" t="s">
        <v>78</v>
      </c>
      <c r="AH24" t="s">
        <v>78</v>
      </c>
      <c r="AJ24" t="s">
        <v>78</v>
      </c>
      <c r="AK24" t="s">
        <v>78</v>
      </c>
      <c r="AL24" t="s">
        <v>78</v>
      </c>
      <c r="AM24" t="s">
        <v>78</v>
      </c>
      <c r="AN24" t="s">
        <v>78</v>
      </c>
    </row>
    <row r="25" spans="1:40" x14ac:dyDescent="0.2">
      <c r="A25">
        <v>29</v>
      </c>
      <c r="B25">
        <v>209</v>
      </c>
      <c r="C25" t="s">
        <v>95</v>
      </c>
      <c r="D25" t="s">
        <v>79</v>
      </c>
      <c r="E25" t="s">
        <v>78</v>
      </c>
      <c r="F25" t="s">
        <v>78</v>
      </c>
      <c r="H25" t="s">
        <v>78</v>
      </c>
      <c r="I25" t="s">
        <v>78</v>
      </c>
      <c r="J25" t="s">
        <v>78</v>
      </c>
      <c r="K25" t="s">
        <v>78</v>
      </c>
      <c r="L25" t="s">
        <v>78</v>
      </c>
      <c r="M25" t="s">
        <v>78</v>
      </c>
      <c r="O25" t="s">
        <v>78</v>
      </c>
      <c r="P25" t="s">
        <v>78</v>
      </c>
      <c r="Q25" t="s">
        <v>78</v>
      </c>
      <c r="R25" t="s">
        <v>78</v>
      </c>
      <c r="S25" t="s">
        <v>78</v>
      </c>
      <c r="T25" t="s">
        <v>78</v>
      </c>
      <c r="V25" t="s">
        <v>78</v>
      </c>
      <c r="W25" t="s">
        <v>78</v>
      </c>
      <c r="X25" t="s">
        <v>78</v>
      </c>
      <c r="Y25" t="s">
        <v>78</v>
      </c>
      <c r="Z25" t="s">
        <v>78</v>
      </c>
      <c r="AA25" t="s">
        <v>78</v>
      </c>
      <c r="AC25" t="s">
        <v>78</v>
      </c>
      <c r="AD25" t="s">
        <v>78</v>
      </c>
      <c r="AE25" t="s">
        <v>78</v>
      </c>
      <c r="AF25" t="s">
        <v>78</v>
      </c>
      <c r="AG25" t="s">
        <v>78</v>
      </c>
      <c r="AH25" t="s">
        <v>78</v>
      </c>
      <c r="AJ25" t="s">
        <v>78</v>
      </c>
      <c r="AK25" t="s">
        <v>78</v>
      </c>
      <c r="AL25" t="s">
        <v>78</v>
      </c>
      <c r="AM25" t="s">
        <v>78</v>
      </c>
      <c r="AN25" t="s">
        <v>78</v>
      </c>
    </row>
    <row r="26" spans="1:40" x14ac:dyDescent="0.2">
      <c r="A26">
        <v>30</v>
      </c>
      <c r="B26">
        <v>208</v>
      </c>
      <c r="C26" t="s">
        <v>95</v>
      </c>
      <c r="D26" t="s">
        <v>80</v>
      </c>
      <c r="E26" t="s">
        <v>78</v>
      </c>
      <c r="F26" t="s">
        <v>78</v>
      </c>
      <c r="H26" t="s">
        <v>78</v>
      </c>
      <c r="I26" t="s">
        <v>78</v>
      </c>
      <c r="J26" t="s">
        <v>78</v>
      </c>
      <c r="K26" t="s">
        <v>78</v>
      </c>
      <c r="L26" t="s">
        <v>78</v>
      </c>
      <c r="M26" t="s">
        <v>78</v>
      </c>
      <c r="O26" t="s">
        <v>78</v>
      </c>
      <c r="P26" t="s">
        <v>78</v>
      </c>
      <c r="Q26" t="s">
        <v>78</v>
      </c>
      <c r="R26" t="s">
        <v>78</v>
      </c>
      <c r="S26" t="s">
        <v>78</v>
      </c>
      <c r="T26" t="s">
        <v>78</v>
      </c>
      <c r="V26" t="s">
        <v>78</v>
      </c>
      <c r="W26" t="s">
        <v>78</v>
      </c>
      <c r="X26" t="s">
        <v>78</v>
      </c>
      <c r="Y26" t="s">
        <v>78</v>
      </c>
      <c r="Z26" t="s">
        <v>78</v>
      </c>
      <c r="AA26" t="s">
        <v>78</v>
      </c>
      <c r="AC26" t="s">
        <v>78</v>
      </c>
      <c r="AD26" t="s">
        <v>78</v>
      </c>
      <c r="AE26" t="s">
        <v>78</v>
      </c>
      <c r="AF26" t="s">
        <v>78</v>
      </c>
      <c r="AG26" t="s">
        <v>78</v>
      </c>
      <c r="AH26" t="s">
        <v>78</v>
      </c>
      <c r="AJ26" t="s">
        <v>78</v>
      </c>
      <c r="AK26" t="s">
        <v>78</v>
      </c>
      <c r="AL26" t="s">
        <v>78</v>
      </c>
      <c r="AM26" t="s">
        <v>78</v>
      </c>
      <c r="AN26" t="s">
        <v>78</v>
      </c>
    </row>
    <row r="27" spans="1:40" x14ac:dyDescent="0.2">
      <c r="A27">
        <v>31</v>
      </c>
      <c r="B27">
        <v>211</v>
      </c>
      <c r="C27" t="s">
        <v>95</v>
      </c>
      <c r="D27" t="s">
        <v>81</v>
      </c>
      <c r="E27" t="s">
        <v>78</v>
      </c>
      <c r="F27" t="s">
        <v>78</v>
      </c>
      <c r="H27" t="s">
        <v>78</v>
      </c>
      <c r="I27" t="s">
        <v>78</v>
      </c>
      <c r="J27" t="s">
        <v>78</v>
      </c>
      <c r="K27" t="s">
        <v>78</v>
      </c>
      <c r="L27" t="s">
        <v>78</v>
      </c>
      <c r="M27" t="s">
        <v>78</v>
      </c>
      <c r="O27" t="s">
        <v>78</v>
      </c>
      <c r="P27" t="s">
        <v>78</v>
      </c>
      <c r="Q27" t="s">
        <v>78</v>
      </c>
      <c r="R27" t="s">
        <v>78</v>
      </c>
      <c r="S27" t="s">
        <v>78</v>
      </c>
      <c r="T27" t="s">
        <v>78</v>
      </c>
      <c r="V27" t="s">
        <v>78</v>
      </c>
      <c r="W27" t="s">
        <v>78</v>
      </c>
      <c r="X27" t="s">
        <v>78</v>
      </c>
      <c r="Y27" t="s">
        <v>78</v>
      </c>
      <c r="Z27" t="s">
        <v>78</v>
      </c>
      <c r="AA27" t="s">
        <v>78</v>
      </c>
      <c r="AC27" t="s">
        <v>78</v>
      </c>
      <c r="AD27" t="s">
        <v>78</v>
      </c>
      <c r="AE27" t="s">
        <v>78</v>
      </c>
      <c r="AF27" t="s">
        <v>78</v>
      </c>
      <c r="AG27" t="s">
        <v>78</v>
      </c>
      <c r="AH27" t="s">
        <v>78</v>
      </c>
      <c r="AJ27" t="s">
        <v>78</v>
      </c>
      <c r="AK27" t="s">
        <v>78</v>
      </c>
      <c r="AL27" t="s">
        <v>78</v>
      </c>
      <c r="AM27" t="s">
        <v>78</v>
      </c>
      <c r="AN27" t="s">
        <v>78</v>
      </c>
    </row>
    <row r="28" spans="1:40" x14ac:dyDescent="0.2">
      <c r="A28">
        <v>32</v>
      </c>
      <c r="B28">
        <v>213</v>
      </c>
      <c r="C28" t="s">
        <v>95</v>
      </c>
      <c r="D28" t="s">
        <v>82</v>
      </c>
      <c r="E28" t="s">
        <v>78</v>
      </c>
      <c r="F28" t="s">
        <v>78</v>
      </c>
      <c r="H28" t="s">
        <v>78</v>
      </c>
      <c r="I28" t="s">
        <v>78</v>
      </c>
      <c r="J28" t="s">
        <v>78</v>
      </c>
      <c r="K28" t="s">
        <v>78</v>
      </c>
      <c r="L28" t="s">
        <v>78</v>
      </c>
      <c r="M28" t="s">
        <v>78</v>
      </c>
      <c r="O28" t="s">
        <v>78</v>
      </c>
      <c r="P28" t="s">
        <v>78</v>
      </c>
      <c r="Q28" t="s">
        <v>78</v>
      </c>
      <c r="R28" t="s">
        <v>78</v>
      </c>
      <c r="S28" t="s">
        <v>78</v>
      </c>
      <c r="T28" t="s">
        <v>78</v>
      </c>
      <c r="V28" t="s">
        <v>78</v>
      </c>
      <c r="W28" t="s">
        <v>78</v>
      </c>
      <c r="X28" t="s">
        <v>78</v>
      </c>
      <c r="Y28" t="s">
        <v>78</v>
      </c>
      <c r="Z28" t="s">
        <v>78</v>
      </c>
      <c r="AA28" t="s">
        <v>78</v>
      </c>
      <c r="AC28" t="s">
        <v>78</v>
      </c>
      <c r="AD28" t="s">
        <v>78</v>
      </c>
      <c r="AE28" t="s">
        <v>78</v>
      </c>
      <c r="AF28" t="s">
        <v>78</v>
      </c>
      <c r="AG28" t="s">
        <v>78</v>
      </c>
      <c r="AH28" t="s">
        <v>78</v>
      </c>
      <c r="AJ28" t="s">
        <v>78</v>
      </c>
      <c r="AK28" t="s">
        <v>78</v>
      </c>
      <c r="AL28" t="s">
        <v>78</v>
      </c>
      <c r="AM28" t="s">
        <v>78</v>
      </c>
      <c r="AN28" t="s">
        <v>78</v>
      </c>
    </row>
    <row r="29" spans="1:40" x14ac:dyDescent="0.2">
      <c r="A29">
        <v>33</v>
      </c>
      <c r="B29">
        <v>211</v>
      </c>
      <c r="C29" t="s">
        <v>95</v>
      </c>
      <c r="D29" t="s">
        <v>83</v>
      </c>
      <c r="E29" t="s">
        <v>78</v>
      </c>
      <c r="F29" t="s">
        <v>78</v>
      </c>
      <c r="H29" t="s">
        <v>78</v>
      </c>
      <c r="I29" t="s">
        <v>78</v>
      </c>
      <c r="J29" t="s">
        <v>78</v>
      </c>
      <c r="K29" t="s">
        <v>78</v>
      </c>
      <c r="L29" t="s">
        <v>78</v>
      </c>
      <c r="M29" t="s">
        <v>78</v>
      </c>
      <c r="O29" t="s">
        <v>78</v>
      </c>
      <c r="P29" t="s">
        <v>78</v>
      </c>
      <c r="Q29" t="s">
        <v>78</v>
      </c>
      <c r="R29" t="s">
        <v>78</v>
      </c>
      <c r="S29" t="s">
        <v>78</v>
      </c>
      <c r="T29" t="s">
        <v>78</v>
      </c>
      <c r="V29" t="s">
        <v>78</v>
      </c>
      <c r="W29" t="s">
        <v>78</v>
      </c>
      <c r="X29" t="s">
        <v>78</v>
      </c>
      <c r="Y29" t="s">
        <v>78</v>
      </c>
      <c r="Z29" t="s">
        <v>78</v>
      </c>
      <c r="AA29" t="s">
        <v>78</v>
      </c>
      <c r="AC29" t="s">
        <v>78</v>
      </c>
      <c r="AD29" t="s">
        <v>78</v>
      </c>
      <c r="AE29" t="s">
        <v>78</v>
      </c>
      <c r="AF29" t="s">
        <v>78</v>
      </c>
      <c r="AG29" t="s">
        <v>78</v>
      </c>
      <c r="AH29" t="s">
        <v>78</v>
      </c>
      <c r="AJ29" t="s">
        <v>78</v>
      </c>
      <c r="AK29" t="s">
        <v>78</v>
      </c>
      <c r="AL29" t="s">
        <v>78</v>
      </c>
      <c r="AM29" t="s">
        <v>78</v>
      </c>
      <c r="AN29" t="s">
        <v>78</v>
      </c>
    </row>
    <row r="30" spans="1:40" x14ac:dyDescent="0.2">
      <c r="A30">
        <v>34</v>
      </c>
      <c r="B30">
        <v>210</v>
      </c>
      <c r="C30" t="s">
        <v>95</v>
      </c>
      <c r="D30" t="s">
        <v>84</v>
      </c>
      <c r="E30" t="s">
        <v>78</v>
      </c>
      <c r="F30" t="s">
        <v>78</v>
      </c>
      <c r="H30" t="s">
        <v>78</v>
      </c>
      <c r="I30" t="s">
        <v>78</v>
      </c>
      <c r="J30" t="s">
        <v>78</v>
      </c>
      <c r="K30" t="s">
        <v>78</v>
      </c>
      <c r="L30" t="s">
        <v>78</v>
      </c>
      <c r="M30" t="s">
        <v>78</v>
      </c>
      <c r="O30" t="s">
        <v>78</v>
      </c>
      <c r="P30" t="s">
        <v>78</v>
      </c>
      <c r="Q30" t="s">
        <v>78</v>
      </c>
      <c r="R30" t="s">
        <v>78</v>
      </c>
      <c r="S30" t="s">
        <v>78</v>
      </c>
      <c r="T30" t="s">
        <v>78</v>
      </c>
      <c r="V30" t="s">
        <v>78</v>
      </c>
      <c r="W30" t="s">
        <v>78</v>
      </c>
      <c r="X30" t="s">
        <v>78</v>
      </c>
      <c r="Y30" t="s">
        <v>78</v>
      </c>
      <c r="Z30" t="s">
        <v>78</v>
      </c>
      <c r="AA30" t="s">
        <v>78</v>
      </c>
      <c r="AC30" t="s">
        <v>78</v>
      </c>
      <c r="AD30" t="s">
        <v>78</v>
      </c>
      <c r="AE30" t="s">
        <v>78</v>
      </c>
      <c r="AF30" t="s">
        <v>78</v>
      </c>
      <c r="AG30" t="s">
        <v>78</v>
      </c>
      <c r="AH30" t="s">
        <v>78</v>
      </c>
      <c r="AJ30" t="s">
        <v>78</v>
      </c>
      <c r="AK30" t="s">
        <v>78</v>
      </c>
      <c r="AL30" t="s">
        <v>78</v>
      </c>
      <c r="AM30" t="s">
        <v>78</v>
      </c>
      <c r="AN30" t="s">
        <v>78</v>
      </c>
    </row>
    <row r="31" spans="1:40" x14ac:dyDescent="0.2">
      <c r="A31">
        <v>35</v>
      </c>
      <c r="B31">
        <v>206</v>
      </c>
      <c r="C31" t="s">
        <v>95</v>
      </c>
      <c r="D31" t="s">
        <v>85</v>
      </c>
      <c r="E31" t="s">
        <v>78</v>
      </c>
      <c r="F31" t="s">
        <v>78</v>
      </c>
      <c r="H31" t="s">
        <v>78</v>
      </c>
      <c r="I31" t="s">
        <v>78</v>
      </c>
      <c r="J31" t="s">
        <v>78</v>
      </c>
      <c r="K31" t="s">
        <v>78</v>
      </c>
      <c r="L31" t="s">
        <v>78</v>
      </c>
      <c r="M31" t="s">
        <v>78</v>
      </c>
      <c r="O31" t="s">
        <v>78</v>
      </c>
      <c r="P31" t="s">
        <v>78</v>
      </c>
      <c r="Q31" t="s">
        <v>78</v>
      </c>
      <c r="R31" t="s">
        <v>78</v>
      </c>
      <c r="S31" t="s">
        <v>78</v>
      </c>
      <c r="T31" t="s">
        <v>78</v>
      </c>
      <c r="V31" t="s">
        <v>78</v>
      </c>
      <c r="W31" t="s">
        <v>78</v>
      </c>
      <c r="X31" t="s">
        <v>78</v>
      </c>
      <c r="Y31" t="s">
        <v>78</v>
      </c>
      <c r="Z31" t="s">
        <v>78</v>
      </c>
      <c r="AA31" t="s">
        <v>78</v>
      </c>
      <c r="AC31" t="s">
        <v>78</v>
      </c>
      <c r="AD31" t="s">
        <v>78</v>
      </c>
      <c r="AE31" t="s">
        <v>78</v>
      </c>
      <c r="AF31" t="s">
        <v>78</v>
      </c>
      <c r="AG31" t="s">
        <v>78</v>
      </c>
      <c r="AH31" t="s">
        <v>78</v>
      </c>
      <c r="AJ31" t="s">
        <v>78</v>
      </c>
      <c r="AK31" t="s">
        <v>78</v>
      </c>
      <c r="AL31" t="s">
        <v>78</v>
      </c>
      <c r="AM31" t="s">
        <v>78</v>
      </c>
      <c r="AN31" t="s">
        <v>78</v>
      </c>
    </row>
    <row r="32" spans="1:40" x14ac:dyDescent="0.2">
      <c r="A32">
        <v>36</v>
      </c>
      <c r="B32">
        <v>205</v>
      </c>
      <c r="C32" t="s">
        <v>95</v>
      </c>
      <c r="D32" t="s">
        <v>86</v>
      </c>
      <c r="E32" t="s">
        <v>78</v>
      </c>
      <c r="F32" t="s">
        <v>78</v>
      </c>
      <c r="H32" t="s">
        <v>78</v>
      </c>
      <c r="I32" t="s">
        <v>78</v>
      </c>
      <c r="J32" t="s">
        <v>78</v>
      </c>
      <c r="K32" t="s">
        <v>78</v>
      </c>
      <c r="L32" t="s">
        <v>78</v>
      </c>
      <c r="M32" t="s">
        <v>78</v>
      </c>
      <c r="O32" t="s">
        <v>78</v>
      </c>
      <c r="P32" t="s">
        <v>78</v>
      </c>
      <c r="Q32" t="s">
        <v>78</v>
      </c>
      <c r="R32" t="s">
        <v>78</v>
      </c>
      <c r="S32" t="s">
        <v>78</v>
      </c>
      <c r="T32" t="s">
        <v>78</v>
      </c>
      <c r="V32" t="s">
        <v>78</v>
      </c>
      <c r="W32" t="s">
        <v>78</v>
      </c>
      <c r="X32" t="s">
        <v>78</v>
      </c>
      <c r="Y32" t="s">
        <v>78</v>
      </c>
      <c r="Z32" t="s">
        <v>78</v>
      </c>
      <c r="AA32" t="s">
        <v>78</v>
      </c>
      <c r="AC32" t="s">
        <v>78</v>
      </c>
      <c r="AD32" t="s">
        <v>78</v>
      </c>
      <c r="AE32" t="s">
        <v>78</v>
      </c>
      <c r="AF32" t="s">
        <v>78</v>
      </c>
      <c r="AG32" t="s">
        <v>78</v>
      </c>
      <c r="AH32" t="s">
        <v>78</v>
      </c>
      <c r="AJ32" t="s">
        <v>78</v>
      </c>
      <c r="AK32" t="s">
        <v>78</v>
      </c>
      <c r="AL32" t="s">
        <v>78</v>
      </c>
      <c r="AM32" t="s">
        <v>78</v>
      </c>
      <c r="AN32" t="s">
        <v>78</v>
      </c>
    </row>
    <row r="33" spans="1:40" x14ac:dyDescent="0.2">
      <c r="A33">
        <v>37</v>
      </c>
      <c r="B33">
        <v>210</v>
      </c>
      <c r="C33" t="s">
        <v>95</v>
      </c>
      <c r="D33" t="s">
        <v>87</v>
      </c>
      <c r="E33" t="s">
        <v>78</v>
      </c>
      <c r="F33" t="s">
        <v>78</v>
      </c>
      <c r="H33" t="s">
        <v>78</v>
      </c>
      <c r="I33" t="s">
        <v>78</v>
      </c>
      <c r="J33" t="s">
        <v>78</v>
      </c>
      <c r="K33" t="s">
        <v>78</v>
      </c>
      <c r="L33" t="s">
        <v>78</v>
      </c>
      <c r="M33" t="s">
        <v>78</v>
      </c>
      <c r="O33" t="s">
        <v>78</v>
      </c>
      <c r="P33" t="s">
        <v>78</v>
      </c>
      <c r="Q33" t="s">
        <v>78</v>
      </c>
      <c r="R33" t="s">
        <v>78</v>
      </c>
      <c r="S33" t="s">
        <v>78</v>
      </c>
      <c r="T33" t="s">
        <v>78</v>
      </c>
      <c r="V33" t="s">
        <v>78</v>
      </c>
      <c r="W33" t="s">
        <v>78</v>
      </c>
      <c r="X33" t="s">
        <v>78</v>
      </c>
      <c r="Y33" t="s">
        <v>78</v>
      </c>
      <c r="Z33" t="s">
        <v>78</v>
      </c>
      <c r="AA33" t="s">
        <v>78</v>
      </c>
      <c r="AC33" t="s">
        <v>78</v>
      </c>
      <c r="AD33" t="s">
        <v>78</v>
      </c>
      <c r="AE33" t="s">
        <v>78</v>
      </c>
      <c r="AF33" t="s">
        <v>78</v>
      </c>
      <c r="AG33" t="s">
        <v>78</v>
      </c>
      <c r="AH33" t="s">
        <v>78</v>
      </c>
      <c r="AJ33" t="s">
        <v>78</v>
      </c>
      <c r="AK33" t="s">
        <v>78</v>
      </c>
      <c r="AL33" t="s">
        <v>78</v>
      </c>
      <c r="AM33" t="s">
        <v>78</v>
      </c>
      <c r="AN33" t="s">
        <v>78</v>
      </c>
    </row>
    <row r="34" spans="1:40" x14ac:dyDescent="0.2">
      <c r="A34">
        <v>38</v>
      </c>
      <c r="B34">
        <v>210</v>
      </c>
      <c r="C34" t="s">
        <v>95</v>
      </c>
      <c r="D34" t="s">
        <v>88</v>
      </c>
      <c r="E34" t="s">
        <v>78</v>
      </c>
      <c r="F34" t="s">
        <v>78</v>
      </c>
      <c r="H34" t="s">
        <v>78</v>
      </c>
      <c r="I34" t="s">
        <v>78</v>
      </c>
      <c r="J34" t="s">
        <v>78</v>
      </c>
      <c r="K34" t="s">
        <v>78</v>
      </c>
      <c r="L34" t="s">
        <v>78</v>
      </c>
      <c r="M34" t="s">
        <v>78</v>
      </c>
      <c r="O34" t="s">
        <v>78</v>
      </c>
      <c r="P34" t="s">
        <v>78</v>
      </c>
      <c r="Q34" t="s">
        <v>78</v>
      </c>
      <c r="R34" t="s">
        <v>78</v>
      </c>
      <c r="S34" t="s">
        <v>78</v>
      </c>
      <c r="T34" t="s">
        <v>78</v>
      </c>
      <c r="V34" t="s">
        <v>78</v>
      </c>
      <c r="W34" t="s">
        <v>78</v>
      </c>
      <c r="X34" t="s">
        <v>78</v>
      </c>
      <c r="Y34" t="s">
        <v>78</v>
      </c>
      <c r="Z34" t="s">
        <v>78</v>
      </c>
      <c r="AA34" t="s">
        <v>78</v>
      </c>
      <c r="AC34" t="s">
        <v>78</v>
      </c>
      <c r="AD34" t="s">
        <v>78</v>
      </c>
      <c r="AE34" t="s">
        <v>78</v>
      </c>
      <c r="AF34" t="s">
        <v>78</v>
      </c>
      <c r="AG34" t="s">
        <v>78</v>
      </c>
      <c r="AH34" t="s">
        <v>78</v>
      </c>
      <c r="AJ34" t="s">
        <v>78</v>
      </c>
      <c r="AK34" t="s">
        <v>78</v>
      </c>
      <c r="AL34" t="s">
        <v>78</v>
      </c>
      <c r="AM34" t="s">
        <v>78</v>
      </c>
      <c r="AN34" t="s">
        <v>78</v>
      </c>
    </row>
    <row r="35" spans="1:40" x14ac:dyDescent="0.2">
      <c r="A35">
        <v>39</v>
      </c>
      <c r="B35">
        <v>208</v>
      </c>
      <c r="C35" t="s">
        <v>95</v>
      </c>
      <c r="D35" t="s">
        <v>89</v>
      </c>
      <c r="E35" t="s">
        <v>78</v>
      </c>
      <c r="F35" t="s">
        <v>78</v>
      </c>
      <c r="H35" t="s">
        <v>78</v>
      </c>
      <c r="I35" t="s">
        <v>78</v>
      </c>
      <c r="J35" t="s">
        <v>78</v>
      </c>
      <c r="K35" t="s">
        <v>78</v>
      </c>
      <c r="L35" t="s">
        <v>78</v>
      </c>
      <c r="M35" t="s">
        <v>78</v>
      </c>
      <c r="O35" t="s">
        <v>78</v>
      </c>
      <c r="P35" t="s">
        <v>78</v>
      </c>
      <c r="Q35" t="s">
        <v>78</v>
      </c>
      <c r="R35" t="s">
        <v>78</v>
      </c>
      <c r="S35" t="s">
        <v>78</v>
      </c>
      <c r="T35" t="s">
        <v>78</v>
      </c>
      <c r="V35" t="s">
        <v>78</v>
      </c>
      <c r="W35" t="s">
        <v>78</v>
      </c>
      <c r="X35" t="s">
        <v>78</v>
      </c>
      <c r="Y35" t="s">
        <v>78</v>
      </c>
      <c r="Z35" t="s">
        <v>78</v>
      </c>
      <c r="AA35" t="s">
        <v>78</v>
      </c>
      <c r="AC35" t="s">
        <v>78</v>
      </c>
      <c r="AD35" t="s">
        <v>78</v>
      </c>
      <c r="AE35" t="s">
        <v>78</v>
      </c>
      <c r="AF35" t="s">
        <v>78</v>
      </c>
      <c r="AG35" t="s">
        <v>78</v>
      </c>
      <c r="AH35" t="s">
        <v>78</v>
      </c>
      <c r="AJ35" t="s">
        <v>78</v>
      </c>
      <c r="AK35" t="s">
        <v>78</v>
      </c>
      <c r="AL35" t="s">
        <v>78</v>
      </c>
      <c r="AM35" t="s">
        <v>78</v>
      </c>
      <c r="AN35" t="s">
        <v>78</v>
      </c>
    </row>
    <row r="36" spans="1:40" x14ac:dyDescent="0.2">
      <c r="A36">
        <v>40</v>
      </c>
      <c r="B36">
        <v>206</v>
      </c>
      <c r="C36" t="s">
        <v>95</v>
      </c>
      <c r="D36" t="s">
        <v>90</v>
      </c>
      <c r="E36" t="s">
        <v>78</v>
      </c>
      <c r="F36" t="s">
        <v>78</v>
      </c>
      <c r="H36" t="s">
        <v>78</v>
      </c>
      <c r="I36" t="s">
        <v>78</v>
      </c>
      <c r="J36" t="s">
        <v>78</v>
      </c>
      <c r="K36" t="s">
        <v>78</v>
      </c>
      <c r="L36" t="s">
        <v>78</v>
      </c>
      <c r="M36" t="s">
        <v>78</v>
      </c>
      <c r="O36" t="s">
        <v>78</v>
      </c>
      <c r="P36" t="s">
        <v>78</v>
      </c>
      <c r="Q36" t="s">
        <v>78</v>
      </c>
      <c r="R36" t="s">
        <v>78</v>
      </c>
      <c r="S36" t="s">
        <v>78</v>
      </c>
      <c r="T36" t="s">
        <v>78</v>
      </c>
      <c r="V36" t="s">
        <v>78</v>
      </c>
      <c r="W36" t="s">
        <v>78</v>
      </c>
      <c r="X36" t="s">
        <v>78</v>
      </c>
      <c r="Y36" t="s">
        <v>78</v>
      </c>
      <c r="Z36" t="s">
        <v>78</v>
      </c>
      <c r="AA36" t="s">
        <v>78</v>
      </c>
      <c r="AC36" t="s">
        <v>78</v>
      </c>
      <c r="AD36" t="s">
        <v>78</v>
      </c>
      <c r="AE36" t="s">
        <v>78</v>
      </c>
      <c r="AF36" t="s">
        <v>78</v>
      </c>
      <c r="AG36" t="s">
        <v>78</v>
      </c>
      <c r="AH36" t="s">
        <v>78</v>
      </c>
      <c r="AJ36" t="s">
        <v>78</v>
      </c>
      <c r="AK36" t="s">
        <v>78</v>
      </c>
      <c r="AL36" t="s">
        <v>78</v>
      </c>
      <c r="AM36" t="s">
        <v>78</v>
      </c>
      <c r="AN36" t="s">
        <v>78</v>
      </c>
    </row>
    <row r="37" spans="1:40" x14ac:dyDescent="0.2">
      <c r="A37">
        <v>41</v>
      </c>
      <c r="B37">
        <v>213</v>
      </c>
      <c r="C37" t="s">
        <v>95</v>
      </c>
      <c r="D37" t="s">
        <v>91</v>
      </c>
      <c r="E37" t="s">
        <v>78</v>
      </c>
      <c r="F37" t="s">
        <v>78</v>
      </c>
      <c r="H37" t="s">
        <v>78</v>
      </c>
      <c r="I37" t="s">
        <v>78</v>
      </c>
      <c r="J37" t="s">
        <v>78</v>
      </c>
      <c r="K37" t="s">
        <v>78</v>
      </c>
      <c r="L37" t="s">
        <v>78</v>
      </c>
      <c r="M37" t="s">
        <v>78</v>
      </c>
      <c r="O37" t="s">
        <v>78</v>
      </c>
      <c r="P37" t="s">
        <v>78</v>
      </c>
      <c r="Q37" t="s">
        <v>78</v>
      </c>
      <c r="R37" t="s">
        <v>78</v>
      </c>
      <c r="S37" t="s">
        <v>78</v>
      </c>
      <c r="T37" t="s">
        <v>78</v>
      </c>
      <c r="V37" t="s">
        <v>78</v>
      </c>
      <c r="W37" t="s">
        <v>78</v>
      </c>
      <c r="X37" t="s">
        <v>78</v>
      </c>
      <c r="Y37" t="s">
        <v>78</v>
      </c>
      <c r="Z37" t="s">
        <v>78</v>
      </c>
      <c r="AA37" t="s">
        <v>78</v>
      </c>
      <c r="AC37" t="s">
        <v>78</v>
      </c>
      <c r="AD37" t="s">
        <v>78</v>
      </c>
      <c r="AE37" t="s">
        <v>78</v>
      </c>
      <c r="AF37" t="s">
        <v>78</v>
      </c>
      <c r="AG37" t="s">
        <v>78</v>
      </c>
      <c r="AH37" t="s">
        <v>78</v>
      </c>
      <c r="AJ37" t="s">
        <v>78</v>
      </c>
      <c r="AK37" t="s">
        <v>78</v>
      </c>
      <c r="AL37" t="s">
        <v>78</v>
      </c>
      <c r="AM37" t="s">
        <v>78</v>
      </c>
      <c r="AN37" t="s">
        <v>78</v>
      </c>
    </row>
    <row r="38" spans="1:40" x14ac:dyDescent="0.2">
      <c r="A38">
        <v>42</v>
      </c>
      <c r="B38">
        <v>205</v>
      </c>
      <c r="C38" t="s">
        <v>95</v>
      </c>
      <c r="D38" t="s">
        <v>92</v>
      </c>
      <c r="E38" t="s">
        <v>78</v>
      </c>
      <c r="F38" t="s">
        <v>78</v>
      </c>
      <c r="H38" t="s">
        <v>78</v>
      </c>
      <c r="I38" t="s">
        <v>78</v>
      </c>
      <c r="J38" t="s">
        <v>78</v>
      </c>
      <c r="K38" t="s">
        <v>78</v>
      </c>
      <c r="L38" t="s">
        <v>78</v>
      </c>
      <c r="M38" t="s">
        <v>78</v>
      </c>
      <c r="O38" t="s">
        <v>78</v>
      </c>
      <c r="P38" t="s">
        <v>78</v>
      </c>
      <c r="Q38" t="s">
        <v>78</v>
      </c>
      <c r="R38" t="s">
        <v>78</v>
      </c>
      <c r="S38" t="s">
        <v>78</v>
      </c>
      <c r="T38" t="s">
        <v>78</v>
      </c>
      <c r="V38" t="s">
        <v>78</v>
      </c>
      <c r="W38" t="s">
        <v>78</v>
      </c>
      <c r="X38" t="s">
        <v>78</v>
      </c>
      <c r="Y38" t="s">
        <v>78</v>
      </c>
      <c r="Z38" t="s">
        <v>78</v>
      </c>
      <c r="AA38" t="s">
        <v>78</v>
      </c>
      <c r="AC38" t="s">
        <v>78</v>
      </c>
      <c r="AD38" t="s">
        <v>78</v>
      </c>
      <c r="AE38" t="s">
        <v>78</v>
      </c>
      <c r="AF38" t="s">
        <v>78</v>
      </c>
      <c r="AG38" t="s">
        <v>78</v>
      </c>
      <c r="AH38" t="s">
        <v>78</v>
      </c>
      <c r="AJ38" t="s">
        <v>78</v>
      </c>
      <c r="AK38" t="s">
        <v>78</v>
      </c>
      <c r="AL38" t="s">
        <v>78</v>
      </c>
      <c r="AM38" t="s">
        <v>78</v>
      </c>
      <c r="AN38" t="s">
        <v>78</v>
      </c>
    </row>
    <row r="39" spans="1:40" x14ac:dyDescent="0.2">
      <c r="A39">
        <v>43</v>
      </c>
      <c r="B39">
        <v>196</v>
      </c>
      <c r="C39" t="s">
        <v>95</v>
      </c>
      <c r="D39" t="s">
        <v>97</v>
      </c>
      <c r="E39" t="s">
        <v>78</v>
      </c>
      <c r="F39" t="s">
        <v>78</v>
      </c>
      <c r="H39" t="s">
        <v>78</v>
      </c>
      <c r="I39" t="s">
        <v>78</v>
      </c>
      <c r="J39" t="s">
        <v>78</v>
      </c>
      <c r="K39" t="s">
        <v>78</v>
      </c>
      <c r="L39" t="s">
        <v>78</v>
      </c>
      <c r="M39" t="s">
        <v>78</v>
      </c>
      <c r="O39" t="s">
        <v>78</v>
      </c>
      <c r="P39" t="s">
        <v>78</v>
      </c>
      <c r="Q39" t="s">
        <v>78</v>
      </c>
      <c r="R39" t="s">
        <v>78</v>
      </c>
      <c r="S39" t="s">
        <v>78</v>
      </c>
      <c r="T39" t="s">
        <v>78</v>
      </c>
      <c r="V39" t="s">
        <v>78</v>
      </c>
      <c r="W39" t="s">
        <v>78</v>
      </c>
      <c r="X39" t="s">
        <v>78</v>
      </c>
      <c r="Y39" t="s">
        <v>78</v>
      </c>
      <c r="Z39" t="s">
        <v>78</v>
      </c>
      <c r="AA39" t="s">
        <v>78</v>
      </c>
      <c r="AC39" t="s">
        <v>78</v>
      </c>
      <c r="AD39" t="s">
        <v>78</v>
      </c>
      <c r="AE39" t="s">
        <v>78</v>
      </c>
      <c r="AF39" t="s">
        <v>78</v>
      </c>
      <c r="AG39" t="s">
        <v>78</v>
      </c>
      <c r="AH39" t="s">
        <v>78</v>
      </c>
      <c r="AJ39" t="s">
        <v>78</v>
      </c>
      <c r="AK39" t="s">
        <v>78</v>
      </c>
      <c r="AL39" t="s">
        <v>78</v>
      </c>
      <c r="AM39" t="s">
        <v>78</v>
      </c>
      <c r="AN39" t="s">
        <v>78</v>
      </c>
    </row>
    <row r="40" spans="1:40" x14ac:dyDescent="0.2">
      <c r="A40">
        <v>44</v>
      </c>
      <c r="B40">
        <v>204</v>
      </c>
      <c r="C40" t="s">
        <v>95</v>
      </c>
      <c r="D40" t="s">
        <v>93</v>
      </c>
      <c r="E40" t="s">
        <v>78</v>
      </c>
      <c r="F40" t="s">
        <v>78</v>
      </c>
      <c r="H40" t="s">
        <v>78</v>
      </c>
      <c r="I40" t="s">
        <v>78</v>
      </c>
      <c r="J40" t="s">
        <v>78</v>
      </c>
      <c r="K40" t="s">
        <v>78</v>
      </c>
      <c r="L40" t="s">
        <v>78</v>
      </c>
      <c r="M40" t="s">
        <v>78</v>
      </c>
      <c r="O40" t="s">
        <v>78</v>
      </c>
      <c r="P40" t="s">
        <v>78</v>
      </c>
      <c r="Q40" t="s">
        <v>78</v>
      </c>
      <c r="R40" t="s">
        <v>78</v>
      </c>
      <c r="S40" t="s">
        <v>78</v>
      </c>
      <c r="T40" t="s">
        <v>78</v>
      </c>
      <c r="V40" t="s">
        <v>78</v>
      </c>
      <c r="W40" t="s">
        <v>78</v>
      </c>
      <c r="X40" t="s">
        <v>78</v>
      </c>
      <c r="Y40" t="s">
        <v>78</v>
      </c>
      <c r="Z40" t="s">
        <v>78</v>
      </c>
      <c r="AA40" t="s">
        <v>78</v>
      </c>
      <c r="AC40" t="s">
        <v>78</v>
      </c>
      <c r="AD40" t="s">
        <v>78</v>
      </c>
      <c r="AE40" t="s">
        <v>78</v>
      </c>
      <c r="AF40" t="s">
        <v>78</v>
      </c>
      <c r="AG40" t="s">
        <v>78</v>
      </c>
      <c r="AH40" t="s">
        <v>78</v>
      </c>
      <c r="AJ40" t="s">
        <v>78</v>
      </c>
      <c r="AK40" t="s">
        <v>78</v>
      </c>
      <c r="AL40" t="s">
        <v>78</v>
      </c>
      <c r="AM40" t="s">
        <v>78</v>
      </c>
      <c r="AN40" t="s">
        <v>78</v>
      </c>
    </row>
    <row r="41" spans="1:40" x14ac:dyDescent="0.2">
      <c r="A41">
        <v>45</v>
      </c>
      <c r="B41">
        <v>210</v>
      </c>
      <c r="C41" t="s">
        <v>95</v>
      </c>
      <c r="D41" t="s">
        <v>94</v>
      </c>
      <c r="E41" t="s">
        <v>78</v>
      </c>
      <c r="F41" t="s">
        <v>78</v>
      </c>
      <c r="H41" t="s">
        <v>78</v>
      </c>
      <c r="I41" t="s">
        <v>78</v>
      </c>
      <c r="J41" t="s">
        <v>78</v>
      </c>
      <c r="K41" t="s">
        <v>78</v>
      </c>
      <c r="L41" t="s">
        <v>78</v>
      </c>
      <c r="M41" t="s">
        <v>78</v>
      </c>
      <c r="O41" t="s">
        <v>78</v>
      </c>
      <c r="P41" t="s">
        <v>78</v>
      </c>
      <c r="Q41" t="s">
        <v>78</v>
      </c>
      <c r="R41" t="s">
        <v>78</v>
      </c>
      <c r="S41" t="s">
        <v>78</v>
      </c>
      <c r="T41" t="s">
        <v>78</v>
      </c>
      <c r="V41" t="s">
        <v>78</v>
      </c>
      <c r="W41" t="s">
        <v>78</v>
      </c>
      <c r="X41" t="s">
        <v>78</v>
      </c>
      <c r="Y41" t="s">
        <v>78</v>
      </c>
      <c r="Z41" t="s">
        <v>78</v>
      </c>
      <c r="AA41" t="s">
        <v>78</v>
      </c>
      <c r="AC41" t="s">
        <v>78</v>
      </c>
      <c r="AD41" t="s">
        <v>78</v>
      </c>
      <c r="AE41" t="s">
        <v>78</v>
      </c>
      <c r="AF41" t="s">
        <v>78</v>
      </c>
      <c r="AG41" t="s">
        <v>78</v>
      </c>
      <c r="AH41" t="s">
        <v>78</v>
      </c>
      <c r="AJ41" t="s">
        <v>78</v>
      </c>
      <c r="AK41" t="s">
        <v>78</v>
      </c>
      <c r="AL41" t="s">
        <v>78</v>
      </c>
      <c r="AM41" t="s">
        <v>78</v>
      </c>
      <c r="AN41" t="s">
        <v>78</v>
      </c>
    </row>
    <row r="52" spans="1:17" x14ac:dyDescent="0.2">
      <c r="A52">
        <v>56</v>
      </c>
      <c r="B52">
        <v>0</v>
      </c>
      <c r="C52" t="e">
        <v>#VALUE!</v>
      </c>
      <c r="D52" t="e">
        <v>#VALUE!</v>
      </c>
      <c r="E52" t="e">
        <v>#VALUE!</v>
      </c>
      <c r="F52" t="e">
        <v>#VALUE!</v>
      </c>
      <c r="H52" t="e">
        <v>#VALUE!</v>
      </c>
      <c r="I52" t="e">
        <v>#VALUE!</v>
      </c>
      <c r="J52" t="e">
        <v>#VALUE!</v>
      </c>
      <c r="K52" t="e">
        <v>#VALUE!</v>
      </c>
      <c r="L52" t="e">
        <v>#VALUE!</v>
      </c>
      <c r="M52" t="e">
        <v>#VALUE!</v>
      </c>
      <c r="O52" t="e">
        <v>#VALUE!</v>
      </c>
      <c r="P52" t="e">
        <v>#VALUE!</v>
      </c>
      <c r="Q52" t="e">
        <v>#VALUE!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3:A41"/>
  <sheetViews>
    <sheetView tabSelected="1" workbookViewId="0">
      <selection activeCell="A43" sqref="A43"/>
    </sheetView>
  </sheetViews>
  <sheetFormatPr baseColWidth="10" defaultRowHeight="12.75" x14ac:dyDescent="0.2"/>
  <cols>
    <col min="1" max="1" width="255.7109375" bestFit="1" customWidth="1"/>
  </cols>
  <sheetData>
    <row r="3" spans="1:1" x14ac:dyDescent="0.2">
      <c r="A3" t="str">
        <f>Tabelle1!C3&amp;";"&amp;Tabelle1!D3&amp;";"&amp;Tabelle1!E3&amp;";"&amp;Tabelle1!F3&amp;";"&amp;Tabelle1!G3&amp;";"&amp;Tabelle1!H3&amp;";"&amp;Tabelle1!I3&amp;";"&amp;Tabelle1!J3&amp;";"&amp;Tabelle1!K3&amp;";"&amp;Tabelle1!L3&amp;";"&amp;Tabelle1!M3&amp;";"&amp;Tabelle1!N3&amp;";"&amp;Tabelle1!O3&amp;";"&amp;Tabelle1!P3&amp;";"&amp;Tabelle1!Q3&amp;";"&amp;Tabelle1!R3&amp;";"&amp;Tabelle1!S3&amp;";"&amp;Tabelle1!T3&amp;";"&amp;Tabelle1!U3&amp;";"&amp;Tabelle1!V3&amp;";"&amp;Tabelle1!W3&amp;";"&amp;Tabelle1!X3&amp;";"&amp;Tabelle1!Y3&amp;";"&amp;Tabelle1!Z3&amp;";"&amp;Tabelle1!AA3&amp;";"&amp;Tabelle1!AB3&amp;";"&amp;Tabelle1!AC3&amp;";"&amp;Tabelle1!AD3&amp;";"&amp;Tabelle1!AE3&amp;";"&amp;Tabelle1!AF3&amp;";"&amp;Tabelle1!AG3&amp;";"&amp;Tabelle1!AH3&amp;";"&amp;Tabelle1!AI3&amp;";"&amp;Tabelle1!AJ3&amp;";"&amp;Tabelle1!AK3&amp;";"&amp;Tabelle1!AL3&amp;";"&amp;Tabelle1!AM3&amp;";"&amp;Tabelle1!AN3&amp;""</f>
        <v>Kundengruppe;Kategorie des Finanzinstruments;Durchschnittlich &lt;1 Handelsgeschaeft pro Geschaefttag;Handelsplatz1;LEI1;Handelsvolumen1;Auftraege1;passive Auftraege1;aggressive Auftraege1;gelenkte Auftraege1;Handelsplatz2;LEI2;Handelsvolumen2;Auftraege2;passive Auftraege2;aggressive Auftraege2;gelenkte Auftraege2;Handelsplatz3;LEI3;Handelsvolumen3;Auftraege3;passive Auftraege3;aggressive Auftraege3;gelenkte Auftraege3;Handelsplatz4;LEI4;Handelsvolumen4;Auftraege4;passive Auftraege4;aggressive Auftraege4;gelenkte Auftraege4;Handelsplatz5;LEI5;Handelsvolumen5;Auftraege5;passive Auftraege5;aggressive Auftraege5;gelenkte Auftraege5</v>
      </c>
    </row>
    <row r="4" spans="1:1" x14ac:dyDescent="0.2">
      <c r="A4" t="str">
        <f>Tabelle1!C4&amp;";"&amp;Tabelle1!D4&amp;";"&amp;Tabelle1!E4&amp;";"&amp;Tabelle1!F4&amp;";"&amp;Tabelle1!G4&amp;";"&amp;Tabelle1!H4&amp;";"&amp;Tabelle1!I4&amp;";"&amp;Tabelle1!J4&amp;";"&amp;Tabelle1!K4&amp;";"&amp;Tabelle1!L4&amp;";"&amp;Tabelle1!M4&amp;";"&amp;Tabelle1!N4&amp;";"&amp;Tabelle1!O4&amp;";"&amp;Tabelle1!P4&amp;";"&amp;Tabelle1!Q4&amp;";"&amp;Tabelle1!R4&amp;";"&amp;Tabelle1!S4&amp;";"&amp;Tabelle1!T4&amp;";"&amp;Tabelle1!U4&amp;";"&amp;Tabelle1!V4&amp;";"&amp;Tabelle1!W4&amp;";"&amp;Tabelle1!X4&amp;";"&amp;Tabelle1!Y4&amp;";"&amp;Tabelle1!Z4&amp;";"&amp;Tabelle1!AA4&amp;";"&amp;Tabelle1!AB4&amp;";"&amp;Tabelle1!AC4&amp;";"&amp;Tabelle1!AD4&amp;";"&amp;Tabelle1!AE4&amp;";"&amp;Tabelle1!AF4&amp;";"&amp;Tabelle1!AG4&amp;";"&amp;Tabelle1!AH4&amp;";"&amp;Tabelle1!AI4&amp;";"&amp;Tabelle1!AJ4&amp;";"&amp;Tabelle1!AK4&amp;";"&amp;Tabelle1!AL4&amp;";"&amp;Tabelle1!AM4&amp;";"&amp;Tabelle1!AN4&amp;""</f>
        <v>Kleinanleger;Eigenkapitalinstrumente;----;Wolfgang Steubing AG;39120043LUI1WJS8IX30;87,75;88,89;----;----;98,5;Commerzbank AG;851WYGNLUQLFZBSYGB56;12,25;11,11;----;----;99;----;;----;----;----;----;----;----;;----;----;----;----;----;----;;----;----;----;----;----</v>
      </c>
    </row>
    <row r="5" spans="1:1" x14ac:dyDescent="0.2">
      <c r="A5" t="str">
        <f>Tabelle1!C5&amp;";"&amp;Tabelle1!D5&amp;";"&amp;Tabelle1!E5&amp;";"&amp;Tabelle1!F5&amp;";"&amp;Tabelle1!G5&amp;";"&amp;Tabelle1!H5&amp;";"&amp;Tabelle1!I5&amp;";"&amp;Tabelle1!J5&amp;";"&amp;Tabelle1!K5&amp;";"&amp;Tabelle1!L5&amp;";"&amp;Tabelle1!M5&amp;";"&amp;Tabelle1!N5&amp;";"&amp;Tabelle1!O5&amp;";"&amp;Tabelle1!P5&amp;";"&amp;Tabelle1!Q5&amp;";"&amp;Tabelle1!R5&amp;";"&amp;Tabelle1!S5&amp;";"&amp;Tabelle1!T5&amp;";"&amp;Tabelle1!U5&amp;";"&amp;Tabelle1!V5&amp;";"&amp;Tabelle1!W5&amp;";"&amp;Tabelle1!X5&amp;";"&amp;Tabelle1!Y5&amp;";"&amp;Tabelle1!Z5&amp;";"&amp;Tabelle1!AA5&amp;";"&amp;Tabelle1!AB5&amp;";"&amp;Tabelle1!AC5&amp;";"&amp;Tabelle1!AD5&amp;";"&amp;Tabelle1!AE5&amp;";"&amp;Tabelle1!AF5&amp;";"&amp;Tabelle1!AG5&amp;";"&amp;Tabelle1!AH5&amp;";"&amp;Tabelle1!AI5&amp;";"&amp;Tabelle1!AJ5&amp;";"&amp;Tabelle1!AK5&amp;";"&amp;Tabelle1!AL5&amp;";"&amp;Tabelle1!AM5&amp;";"&amp;Tabelle1!AN5&amp;""</f>
        <v>Kleinanleger;Schuldtitel;----;Wolfgang Steubing AG;39120043LUI1WJS8IX30;100;100;----;----;100;----;;----;----;----;----;----;----;;----;----;----;----;----;----;;----;----;----;----;----;----;;----;----;----;----;----</v>
      </c>
    </row>
    <row r="6" spans="1:1" x14ac:dyDescent="0.2">
      <c r="A6" t="str">
        <f>Tabelle1!C6&amp;";"&amp;Tabelle1!D6&amp;";"&amp;Tabelle1!E6&amp;";"&amp;Tabelle1!F6&amp;";"&amp;Tabelle1!G6&amp;";"&amp;Tabelle1!H6&amp;";"&amp;Tabelle1!I6&amp;";"&amp;Tabelle1!J6&amp;";"&amp;Tabelle1!K6&amp;";"&amp;Tabelle1!L6&amp;";"&amp;Tabelle1!M6&amp;";"&amp;Tabelle1!N6&amp;";"&amp;Tabelle1!O6&amp;";"&amp;Tabelle1!P6&amp;";"&amp;Tabelle1!Q6&amp;";"&amp;Tabelle1!R6&amp;";"&amp;Tabelle1!S6&amp;";"&amp;Tabelle1!T6&amp;";"&amp;Tabelle1!U6&amp;";"&amp;Tabelle1!V6&amp;";"&amp;Tabelle1!W6&amp;";"&amp;Tabelle1!X6&amp;";"&amp;Tabelle1!Y6&amp;";"&amp;Tabelle1!Z6&amp;";"&amp;Tabelle1!AA6&amp;";"&amp;Tabelle1!AB6&amp;";"&amp;Tabelle1!AC6&amp;";"&amp;Tabelle1!AD6&amp;";"&amp;Tabelle1!AE6&amp;";"&amp;Tabelle1!AF6&amp;";"&amp;Tabelle1!AG6&amp;";"&amp;Tabelle1!AH6&amp;";"&amp;Tabelle1!AI6&amp;";"&amp;Tabelle1!AJ6&amp;";"&amp;Tabelle1!AK6&amp;";"&amp;Tabelle1!AL6&amp;";"&amp;Tabelle1!AM6&amp;";"&amp;Tabelle1!AN6&amp;""</f>
        <v>Kleinanleger;Zinsd.: Term.u.Opt.;----;----;;----;----;----;----;----;----;;----;----;----;----;----;----;;----;----;----;----;----;----;;----;----;----;----;----;----;;----;----;----;----;----</v>
      </c>
    </row>
    <row r="7" spans="1:1" x14ac:dyDescent="0.2">
      <c r="A7" t="str">
        <f>Tabelle1!C7&amp;";"&amp;Tabelle1!D7&amp;";"&amp;Tabelle1!E7&amp;";"&amp;Tabelle1!F7&amp;";"&amp;Tabelle1!G7&amp;";"&amp;Tabelle1!H7&amp;";"&amp;Tabelle1!I7&amp;";"&amp;Tabelle1!J7&amp;";"&amp;Tabelle1!K7&amp;";"&amp;Tabelle1!L7&amp;";"&amp;Tabelle1!M7&amp;";"&amp;Tabelle1!N7&amp;";"&amp;Tabelle1!O7&amp;";"&amp;Tabelle1!P7&amp;";"&amp;Tabelle1!Q7&amp;";"&amp;Tabelle1!R7&amp;";"&amp;Tabelle1!S7&amp;";"&amp;Tabelle1!T7&amp;";"&amp;Tabelle1!U7&amp;";"&amp;Tabelle1!V7&amp;";"&amp;Tabelle1!W7&amp;";"&amp;Tabelle1!X7&amp;";"&amp;Tabelle1!Y7&amp;";"&amp;Tabelle1!Z7&amp;";"&amp;Tabelle1!AA7&amp;";"&amp;Tabelle1!AB7&amp;";"&amp;Tabelle1!AC7&amp;";"&amp;Tabelle1!AD7&amp;";"&amp;Tabelle1!AE7&amp;";"&amp;Tabelle1!AF7&amp;";"&amp;Tabelle1!AG7&amp;";"&amp;Tabelle1!AH7&amp;";"&amp;Tabelle1!AI7&amp;";"&amp;Tabelle1!AJ7&amp;";"&amp;Tabelle1!AK7&amp;";"&amp;Tabelle1!AL7&amp;";"&amp;Tabelle1!AM7&amp;";"&amp;Tabelle1!AN7&amp;""</f>
        <v>Kleinanleger;Zinsd.: Swaps u.s.;----;----;;----;----;----;----;----;----;;----;----;----;----;----;----;;----;----;----;----;----;----;;----;----;----;----;----;----;;----;----;----;----;----</v>
      </c>
    </row>
    <row r="8" spans="1:1" x14ac:dyDescent="0.2">
      <c r="A8" t="str">
        <f>Tabelle1!C8&amp;";"&amp;Tabelle1!D8&amp;";"&amp;Tabelle1!E8&amp;";"&amp;Tabelle1!F8&amp;";"&amp;Tabelle1!G8&amp;";"&amp;Tabelle1!H8&amp;";"&amp;Tabelle1!I8&amp;";"&amp;Tabelle1!J8&amp;";"&amp;Tabelle1!K8&amp;";"&amp;Tabelle1!L8&amp;";"&amp;Tabelle1!M8&amp;";"&amp;Tabelle1!N8&amp;";"&amp;Tabelle1!O8&amp;";"&amp;Tabelle1!P8&amp;";"&amp;Tabelle1!Q8&amp;";"&amp;Tabelle1!R8&amp;";"&amp;Tabelle1!S8&amp;";"&amp;Tabelle1!T8&amp;";"&amp;Tabelle1!U8&amp;";"&amp;Tabelle1!V8&amp;";"&amp;Tabelle1!W8&amp;";"&amp;Tabelle1!X8&amp;";"&amp;Tabelle1!Y8&amp;";"&amp;Tabelle1!Z8&amp;";"&amp;Tabelle1!AA8&amp;";"&amp;Tabelle1!AB8&amp;";"&amp;Tabelle1!AC8&amp;";"&amp;Tabelle1!AD8&amp;";"&amp;Tabelle1!AE8&amp;";"&amp;Tabelle1!AF8&amp;";"&amp;Tabelle1!AG8&amp;";"&amp;Tabelle1!AH8&amp;";"&amp;Tabelle1!AI8&amp;";"&amp;Tabelle1!AJ8&amp;";"&amp;Tabelle1!AK8&amp;";"&amp;Tabelle1!AL8&amp;";"&amp;Tabelle1!AM8&amp;";"&amp;Tabelle1!AN8&amp;""</f>
        <v>Kleinanleger;Kreditd.: Term.u.Opt.;----;----;;----;----;----;----;----;----;;----;----;----;----;----;----;;----;----;----;----;----;----;;----;----;----;----;----;----;;----;----;----;----;----</v>
      </c>
    </row>
    <row r="9" spans="1:1" x14ac:dyDescent="0.2">
      <c r="A9" t="str">
        <f>Tabelle1!C9&amp;";"&amp;Tabelle1!D9&amp;";"&amp;Tabelle1!E9&amp;";"&amp;Tabelle1!F9&amp;";"&amp;Tabelle1!G9&amp;";"&amp;Tabelle1!H9&amp;";"&amp;Tabelle1!I9&amp;";"&amp;Tabelle1!J9&amp;";"&amp;Tabelle1!K9&amp;";"&amp;Tabelle1!L9&amp;";"&amp;Tabelle1!M9&amp;";"&amp;Tabelle1!N9&amp;";"&amp;Tabelle1!O9&amp;";"&amp;Tabelle1!P9&amp;";"&amp;Tabelle1!Q9&amp;";"&amp;Tabelle1!R9&amp;";"&amp;Tabelle1!S9&amp;";"&amp;Tabelle1!T9&amp;";"&amp;Tabelle1!U9&amp;";"&amp;Tabelle1!V9&amp;";"&amp;Tabelle1!W9&amp;";"&amp;Tabelle1!X9&amp;";"&amp;Tabelle1!Y9&amp;";"&amp;Tabelle1!Z9&amp;";"&amp;Tabelle1!AA9&amp;";"&amp;Tabelle1!AB9&amp;";"&amp;Tabelle1!AC9&amp;";"&amp;Tabelle1!AD9&amp;";"&amp;Tabelle1!AE9&amp;";"&amp;Tabelle1!AF9&amp;";"&amp;Tabelle1!AG9&amp;";"&amp;Tabelle1!AH9&amp;";"&amp;Tabelle1!AI9&amp;";"&amp;Tabelle1!AJ9&amp;";"&amp;Tabelle1!AK9&amp;";"&amp;Tabelle1!AL9&amp;";"&amp;Tabelle1!AM9&amp;";"&amp;Tabelle1!AN9&amp;""</f>
        <v>Kleinanleger;Kreditd.: son. Kreditd.;----;----;;----;----;----;----;----;----;;----;----;----;----;----;----;;----;----;----;----;----;----;;----;----;----;----;----;----;;----;----;----;----;----</v>
      </c>
    </row>
    <row r="10" spans="1:1" x14ac:dyDescent="0.2">
      <c r="A10" t="str">
        <f>Tabelle1!C10&amp;";"&amp;Tabelle1!D10&amp;";"&amp;Tabelle1!E10&amp;";"&amp;Tabelle1!F10&amp;";"&amp;Tabelle1!G10&amp;";"&amp;Tabelle1!H10&amp;";"&amp;Tabelle1!I10&amp;";"&amp;Tabelle1!J10&amp;";"&amp;Tabelle1!K10&amp;";"&amp;Tabelle1!L10&amp;";"&amp;Tabelle1!M10&amp;";"&amp;Tabelle1!N10&amp;";"&amp;Tabelle1!O10&amp;";"&amp;Tabelle1!P10&amp;";"&amp;Tabelle1!Q10&amp;";"&amp;Tabelle1!R10&amp;";"&amp;Tabelle1!S10&amp;";"&amp;Tabelle1!T10&amp;";"&amp;Tabelle1!U10&amp;";"&amp;Tabelle1!V10&amp;";"&amp;Tabelle1!W10&amp;";"&amp;Tabelle1!X10&amp;";"&amp;Tabelle1!Y10&amp;";"&amp;Tabelle1!Z10&amp;";"&amp;Tabelle1!AA10&amp;";"&amp;Tabelle1!AB10&amp;";"&amp;Tabelle1!AC10&amp;";"&amp;Tabelle1!AD10&amp;";"&amp;Tabelle1!AE10&amp;";"&amp;Tabelle1!AF10&amp;";"&amp;Tabelle1!AG10&amp;";"&amp;Tabelle1!AH10&amp;";"&amp;Tabelle1!AI10&amp;";"&amp;Tabelle1!AJ10&amp;";"&amp;Tabelle1!AK10&amp;";"&amp;Tabelle1!AL10&amp;";"&amp;Tabelle1!AM10&amp;";"&amp;Tabelle1!AN10&amp;""</f>
        <v>Kleinanleger;Waehr.d.: Term.u.Opt.;----;----;;----;----;----;----;----;----;;----;----;----;----;----;----;;----;----;----;----;----;----;;----;----;----;----;----;----;;----;----;----;----;----</v>
      </c>
    </row>
    <row r="11" spans="1:1" x14ac:dyDescent="0.2">
      <c r="A11" t="str">
        <f>Tabelle1!C11&amp;";"&amp;Tabelle1!D11&amp;";"&amp;Tabelle1!E11&amp;";"&amp;Tabelle1!F11&amp;";"&amp;Tabelle1!G11&amp;";"&amp;Tabelle1!H11&amp;";"&amp;Tabelle1!I11&amp;";"&amp;Tabelle1!J11&amp;";"&amp;Tabelle1!K11&amp;";"&amp;Tabelle1!L11&amp;";"&amp;Tabelle1!M11&amp;";"&amp;Tabelle1!N11&amp;";"&amp;Tabelle1!O11&amp;";"&amp;Tabelle1!P11&amp;";"&amp;Tabelle1!Q11&amp;";"&amp;Tabelle1!R11&amp;";"&amp;Tabelle1!S11&amp;";"&amp;Tabelle1!T11&amp;";"&amp;Tabelle1!U11&amp;";"&amp;Tabelle1!V11&amp;";"&amp;Tabelle1!W11&amp;";"&amp;Tabelle1!X11&amp;";"&amp;Tabelle1!Y11&amp;";"&amp;Tabelle1!Z11&amp;";"&amp;Tabelle1!AA11&amp;";"&amp;Tabelle1!AB11&amp;";"&amp;Tabelle1!AC11&amp;";"&amp;Tabelle1!AD11&amp;";"&amp;Tabelle1!AE11&amp;";"&amp;Tabelle1!AF11&amp;";"&amp;Tabelle1!AG11&amp;";"&amp;Tabelle1!AH11&amp;";"&amp;Tabelle1!AI11&amp;";"&amp;Tabelle1!AJ11&amp;";"&amp;Tabelle1!AK11&amp;";"&amp;Tabelle1!AL11&amp;";"&amp;Tabelle1!AM11&amp;";"&amp;Tabelle1!AN11&amp;""</f>
        <v>Kleinanleger;Waehr.d.: Swaps u.s.;----;----;;----;----;----;----;----;----;;----;----;----;----;----;----;;----;----;----;----;----;----;;----;----;----;----;----;----;;----;----;----;----;----</v>
      </c>
    </row>
    <row r="12" spans="1:1" x14ac:dyDescent="0.2">
      <c r="A12" t="str">
        <f>Tabelle1!C12&amp;";"&amp;Tabelle1!D12&amp;";"&amp;Tabelle1!E12&amp;";"&amp;Tabelle1!F12&amp;";"&amp;Tabelle1!G12&amp;";"&amp;Tabelle1!H12&amp;";"&amp;Tabelle1!I12&amp;";"&amp;Tabelle1!J12&amp;";"&amp;Tabelle1!K12&amp;";"&amp;Tabelle1!L12&amp;";"&amp;Tabelle1!M12&amp;";"&amp;Tabelle1!N12&amp;";"&amp;Tabelle1!O12&amp;";"&amp;Tabelle1!P12&amp;";"&amp;Tabelle1!Q12&amp;";"&amp;Tabelle1!R12&amp;";"&amp;Tabelle1!S12&amp;";"&amp;Tabelle1!T12&amp;";"&amp;Tabelle1!U12&amp;";"&amp;Tabelle1!V12&amp;";"&amp;Tabelle1!W12&amp;";"&amp;Tabelle1!X12&amp;";"&amp;Tabelle1!Y12&amp;";"&amp;Tabelle1!Z12&amp;";"&amp;Tabelle1!AA12&amp;";"&amp;Tabelle1!AB12&amp;";"&amp;Tabelle1!AC12&amp;";"&amp;Tabelle1!AD12&amp;";"&amp;Tabelle1!AE12&amp;";"&amp;Tabelle1!AF12&amp;";"&amp;Tabelle1!AG12&amp;";"&amp;Tabelle1!AH12&amp;";"&amp;Tabelle1!AI12&amp;";"&amp;Tabelle1!AJ12&amp;";"&amp;Tabelle1!AK12&amp;";"&amp;Tabelle1!AL12&amp;";"&amp;Tabelle1!AM12&amp;";"&amp;Tabelle1!AN12&amp;""</f>
        <v>Kleinanleger;Strukt. Finanzp.;----;----;;----;----;----;----;----;----;;----;----;----;----;----;----;;----;----;----;----;----;----;;----;----;----;----;----;----;;----;----;----;----;----</v>
      </c>
    </row>
    <row r="13" spans="1:1" x14ac:dyDescent="0.2">
      <c r="A13" t="str">
        <f>Tabelle1!C13&amp;";"&amp;Tabelle1!D13&amp;";"&amp;Tabelle1!E13&amp;";"&amp;Tabelle1!F13&amp;";"&amp;Tabelle1!G13&amp;";"&amp;Tabelle1!H13&amp;";"&amp;Tabelle1!I13&amp;";"&amp;Tabelle1!J13&amp;";"&amp;Tabelle1!K13&amp;";"&amp;Tabelle1!L13&amp;";"&amp;Tabelle1!M13&amp;";"&amp;Tabelle1!N13&amp;";"&amp;Tabelle1!O13&amp;";"&amp;Tabelle1!P13&amp;";"&amp;Tabelle1!Q13&amp;";"&amp;Tabelle1!R13&amp;";"&amp;Tabelle1!S13&amp;";"&amp;Tabelle1!T13&amp;";"&amp;Tabelle1!U13&amp;";"&amp;Tabelle1!V13&amp;";"&amp;Tabelle1!W13&amp;";"&amp;Tabelle1!X13&amp;";"&amp;Tabelle1!Y13&amp;";"&amp;Tabelle1!Z13&amp;";"&amp;Tabelle1!AA13&amp;";"&amp;Tabelle1!AB13&amp;";"&amp;Tabelle1!AC13&amp;";"&amp;Tabelle1!AD13&amp;";"&amp;Tabelle1!AE13&amp;";"&amp;Tabelle1!AF13&amp;";"&amp;Tabelle1!AG13&amp;";"&amp;Tabelle1!AH13&amp;";"&amp;Tabelle1!AI13&amp;";"&amp;Tabelle1!AJ13&amp;";"&amp;Tabelle1!AK13&amp;";"&amp;Tabelle1!AL13&amp;";"&amp;Tabelle1!AM13&amp;";"&amp;Tabelle1!AN13&amp;""</f>
        <v>Kleinanleger;Aktiend.: Term.u.Opt.;----;----;;----;----;----;----;----;----;;----;----;----;----;----;----;;----;----;----;----;----;----;;----;----;----;----;----;----;;----;----;----;----;----</v>
      </c>
    </row>
    <row r="14" spans="1:1" x14ac:dyDescent="0.2">
      <c r="A14" t="str">
        <f>Tabelle1!C14&amp;";"&amp;Tabelle1!D14&amp;";"&amp;Tabelle1!E14&amp;";"&amp;Tabelle1!F14&amp;";"&amp;Tabelle1!G14&amp;";"&amp;Tabelle1!H14&amp;";"&amp;Tabelle1!I14&amp;";"&amp;Tabelle1!J14&amp;";"&amp;Tabelle1!K14&amp;";"&amp;Tabelle1!L14&amp;";"&amp;Tabelle1!M14&amp;";"&amp;Tabelle1!N14&amp;";"&amp;Tabelle1!O14&amp;";"&amp;Tabelle1!P14&amp;";"&amp;Tabelle1!Q14&amp;";"&amp;Tabelle1!R14&amp;";"&amp;Tabelle1!S14&amp;";"&amp;Tabelle1!T14&amp;";"&amp;Tabelle1!U14&amp;";"&amp;Tabelle1!V14&amp;";"&amp;Tabelle1!W14&amp;";"&amp;Tabelle1!X14&amp;";"&amp;Tabelle1!Y14&amp;";"&amp;Tabelle1!Z14&amp;";"&amp;Tabelle1!AA14&amp;";"&amp;Tabelle1!AB14&amp;";"&amp;Tabelle1!AC14&amp;";"&amp;Tabelle1!AD14&amp;";"&amp;Tabelle1!AE14&amp;";"&amp;Tabelle1!AF14&amp;";"&amp;Tabelle1!AG14&amp;";"&amp;Tabelle1!AH14&amp;";"&amp;Tabelle1!AI14&amp;";"&amp;Tabelle1!AJ14&amp;";"&amp;Tabelle1!AK14&amp;";"&amp;Tabelle1!AL14&amp;";"&amp;Tabelle1!AM14&amp;";"&amp;Tabelle1!AN14&amp;""</f>
        <v>Kleinanleger;Aktiend.: Swaps u.s.;----;----;;----;----;----;----;----;----;;----;----;----;----;----;----;;----;----;----;----;----;----;;----;----;----;----;----;----;;----;----;----;----;----</v>
      </c>
    </row>
    <row r="15" spans="1:1" x14ac:dyDescent="0.2">
      <c r="A15" t="str">
        <f>Tabelle1!C15&amp;";"&amp;Tabelle1!D15&amp;";"&amp;Tabelle1!E15&amp;";"&amp;Tabelle1!F15&amp;";"&amp;Tabelle1!G15&amp;";"&amp;Tabelle1!H15&amp;";"&amp;Tabelle1!I15&amp;";"&amp;Tabelle1!J15&amp;";"&amp;Tabelle1!K15&amp;";"&amp;Tabelle1!L15&amp;";"&amp;Tabelle1!M15&amp;";"&amp;Tabelle1!N15&amp;";"&amp;Tabelle1!O15&amp;";"&amp;Tabelle1!P15&amp;";"&amp;Tabelle1!Q15&amp;";"&amp;Tabelle1!R15&amp;";"&amp;Tabelle1!S15&amp;";"&amp;Tabelle1!T15&amp;";"&amp;Tabelle1!U15&amp;";"&amp;Tabelle1!V15&amp;";"&amp;Tabelle1!W15&amp;";"&amp;Tabelle1!X15&amp;";"&amp;Tabelle1!Y15&amp;";"&amp;Tabelle1!Z15&amp;";"&amp;Tabelle1!AA15&amp;";"&amp;Tabelle1!AB15&amp;";"&amp;Tabelle1!AC15&amp;";"&amp;Tabelle1!AD15&amp;";"&amp;Tabelle1!AE15&amp;";"&amp;Tabelle1!AF15&amp;";"&amp;Tabelle1!AG15&amp;";"&amp;Tabelle1!AH15&amp;";"&amp;Tabelle1!AI15&amp;";"&amp;Tabelle1!AJ15&amp;";"&amp;Tabelle1!AK15&amp;";"&amp;Tabelle1!AL15&amp;";"&amp;Tabelle1!AM15&amp;";"&amp;Tabelle1!AN15&amp;""</f>
        <v>Kleinanleger;verb. D.: Opt.u.Zert.;----;----;;----;----;----;----;----;----;;----;----;----;----;----;----;;----;----;----;----;----;----;;----;----;----;----;----;----;;----;----;----;----;----</v>
      </c>
    </row>
    <row r="16" spans="1:1" x14ac:dyDescent="0.2">
      <c r="A16" t="str">
        <f>Tabelle1!C16&amp;";"&amp;Tabelle1!D16&amp;";"&amp;Tabelle1!E16&amp;";"&amp;Tabelle1!F16&amp;";"&amp;Tabelle1!G16&amp;";"&amp;Tabelle1!H16&amp;";"&amp;Tabelle1!I16&amp;";"&amp;Tabelle1!J16&amp;";"&amp;Tabelle1!K16&amp;";"&amp;Tabelle1!L16&amp;";"&amp;Tabelle1!M16&amp;";"&amp;Tabelle1!N16&amp;";"&amp;Tabelle1!O16&amp;";"&amp;Tabelle1!P16&amp;";"&amp;Tabelle1!Q16&amp;";"&amp;Tabelle1!R16&amp;";"&amp;Tabelle1!S16&amp;";"&amp;Tabelle1!T16&amp;";"&amp;Tabelle1!U16&amp;";"&amp;Tabelle1!V16&amp;";"&amp;Tabelle1!W16&amp;";"&amp;Tabelle1!X16&amp;";"&amp;Tabelle1!Y16&amp;";"&amp;Tabelle1!Z16&amp;";"&amp;Tabelle1!AA16&amp;";"&amp;Tabelle1!AB16&amp;";"&amp;Tabelle1!AC16&amp;";"&amp;Tabelle1!AD16&amp;";"&amp;Tabelle1!AE16&amp;";"&amp;Tabelle1!AF16&amp;";"&amp;Tabelle1!AG16&amp;";"&amp;Tabelle1!AH16&amp;";"&amp;Tabelle1!AI16&amp;";"&amp;Tabelle1!AJ16&amp;";"&amp;Tabelle1!AK16&amp;";"&amp;Tabelle1!AL16&amp;";"&amp;Tabelle1!AM16&amp;";"&amp;Tabelle1!AN16&amp;""</f>
        <v>Kleinanleger;verb. D.: son.ver.D.;----;----;;----;----;----;----;----;----;;----;----;----;----;----;----;;----;----;----;----;----;----;;----;----;----;----;----;----;;----;----;----;----;----</v>
      </c>
    </row>
    <row r="17" spans="1:1" x14ac:dyDescent="0.2">
      <c r="A17" t="str">
        <f>Tabelle1!C17&amp;";"&amp;Tabelle1!D17&amp;";"&amp;Tabelle1!E17&amp;";"&amp;Tabelle1!F17&amp;";"&amp;Tabelle1!G17&amp;";"&amp;Tabelle1!H17&amp;";"&amp;Tabelle1!I17&amp;";"&amp;Tabelle1!J17&amp;";"&amp;Tabelle1!K17&amp;";"&amp;Tabelle1!L17&amp;";"&amp;Tabelle1!M17&amp;";"&amp;Tabelle1!N17&amp;";"&amp;Tabelle1!O17&amp;";"&amp;Tabelle1!P17&amp;";"&amp;Tabelle1!Q17&amp;";"&amp;Tabelle1!R17&amp;";"&amp;Tabelle1!S17&amp;";"&amp;Tabelle1!T17&amp;";"&amp;Tabelle1!U17&amp;";"&amp;Tabelle1!V17&amp;";"&amp;Tabelle1!W17&amp;";"&amp;Tabelle1!X17&amp;";"&amp;Tabelle1!Y17&amp;";"&amp;Tabelle1!Z17&amp;";"&amp;Tabelle1!AA17&amp;";"&amp;Tabelle1!AB17&amp;";"&amp;Tabelle1!AC17&amp;";"&amp;Tabelle1!AD17&amp;";"&amp;Tabelle1!AE17&amp;";"&amp;Tabelle1!AF17&amp;";"&amp;Tabelle1!AG17&amp;";"&amp;Tabelle1!AH17&amp;";"&amp;Tabelle1!AI17&amp;";"&amp;Tabelle1!AJ17&amp;";"&amp;Tabelle1!AK17&amp;";"&amp;Tabelle1!AL17&amp;";"&amp;Tabelle1!AM17&amp;";"&amp;Tabelle1!AN17&amp;""</f>
        <v>Kleinanleger;Roh.d.: Term.u.Opt.;----;----;;----;----;----;----;----;----;;----;----;----;----;----;----;;----;----;----;----;----;----;;----;----;----;----;----;----;;----;----;----;----;----</v>
      </c>
    </row>
    <row r="18" spans="1:1" x14ac:dyDescent="0.2">
      <c r="A18" t="str">
        <f>Tabelle1!C18&amp;";"&amp;Tabelle1!D18&amp;";"&amp;Tabelle1!E18&amp;";"&amp;Tabelle1!F18&amp;";"&amp;Tabelle1!G18&amp;";"&amp;Tabelle1!H18&amp;";"&amp;Tabelle1!I18&amp;";"&amp;Tabelle1!J18&amp;";"&amp;Tabelle1!K18&amp;";"&amp;Tabelle1!L18&amp;";"&amp;Tabelle1!M18&amp;";"&amp;Tabelle1!N18&amp;";"&amp;Tabelle1!O18&amp;";"&amp;Tabelle1!P18&amp;";"&amp;Tabelle1!Q18&amp;";"&amp;Tabelle1!R18&amp;";"&amp;Tabelle1!S18&amp;";"&amp;Tabelle1!T18&amp;";"&amp;Tabelle1!U18&amp;";"&amp;Tabelle1!V18&amp;";"&amp;Tabelle1!W18&amp;";"&amp;Tabelle1!X18&amp;";"&amp;Tabelle1!Y18&amp;";"&amp;Tabelle1!Z18&amp;";"&amp;Tabelle1!AA18&amp;";"&amp;Tabelle1!AB18&amp;";"&amp;Tabelle1!AC18&amp;";"&amp;Tabelle1!AD18&amp;";"&amp;Tabelle1!AE18&amp;";"&amp;Tabelle1!AF18&amp;";"&amp;Tabelle1!AG18&amp;";"&amp;Tabelle1!AH18&amp;";"&amp;Tabelle1!AI18&amp;";"&amp;Tabelle1!AJ18&amp;";"&amp;Tabelle1!AK18&amp;";"&amp;Tabelle1!AL18&amp;";"&amp;Tabelle1!AM18&amp;";"&amp;Tabelle1!AN18&amp;""</f>
        <v>Kleinanleger;Roh.d.: son. Rohstoffd.;----;----;;----;----;----;----;----;----;;----;----;----;----;----;----;;----;----;----;----;----;----;;----;----;----;----;----;----;;----;----;----;----;----</v>
      </c>
    </row>
    <row r="19" spans="1:1" x14ac:dyDescent="0.2">
      <c r="A19" t="str">
        <f>Tabelle1!C19&amp;";"&amp;Tabelle1!D19&amp;";"&amp;Tabelle1!E19&amp;";"&amp;Tabelle1!F19&amp;";"&amp;Tabelle1!G19&amp;";"&amp;Tabelle1!H19&amp;";"&amp;Tabelle1!I19&amp;";"&amp;Tabelle1!J19&amp;";"&amp;Tabelle1!K19&amp;";"&amp;Tabelle1!L19&amp;";"&amp;Tabelle1!M19&amp;";"&amp;Tabelle1!N19&amp;";"&amp;Tabelle1!O19&amp;";"&amp;Tabelle1!P19&amp;";"&amp;Tabelle1!Q19&amp;";"&amp;Tabelle1!R19&amp;";"&amp;Tabelle1!S19&amp;";"&amp;Tabelle1!T19&amp;";"&amp;Tabelle1!U19&amp;";"&amp;Tabelle1!V19&amp;";"&amp;Tabelle1!W19&amp;";"&amp;Tabelle1!X19&amp;";"&amp;Tabelle1!Y19&amp;";"&amp;Tabelle1!Z19&amp;";"&amp;Tabelle1!AA19&amp;";"&amp;Tabelle1!AB19&amp;";"&amp;Tabelle1!AC19&amp;";"&amp;Tabelle1!AD19&amp;";"&amp;Tabelle1!AE19&amp;";"&amp;Tabelle1!AF19&amp;";"&amp;Tabelle1!AG19&amp;";"&amp;Tabelle1!AH19&amp;";"&amp;Tabelle1!AI19&amp;";"&amp;Tabelle1!AJ19&amp;";"&amp;Tabelle1!AK19&amp;";"&amp;Tabelle1!AL19&amp;";"&amp;Tabelle1!AM19&amp;";"&amp;Tabelle1!AN19&amp;""</f>
        <v>Kleinanleger;Differenzgesch.;----;----;;----;----;----;----;----;----;;----;----;----;----;----;----;;----;----;----;----;----;----;;----;----;----;----;----;----;;----;----;----;----;----</v>
      </c>
    </row>
    <row r="20" spans="1:1" x14ac:dyDescent="0.2">
      <c r="A20" t="str">
        <f>Tabelle1!C20&amp;";"&amp;Tabelle1!D20&amp;";"&amp;Tabelle1!E20&amp;";"&amp;Tabelle1!F20&amp;";"&amp;Tabelle1!G20&amp;";"&amp;Tabelle1!H20&amp;";"&amp;Tabelle1!I20&amp;";"&amp;Tabelle1!J20&amp;";"&amp;Tabelle1!K20&amp;";"&amp;Tabelle1!L20&amp;";"&amp;Tabelle1!M20&amp;";"&amp;Tabelle1!N20&amp;";"&amp;Tabelle1!O20&amp;";"&amp;Tabelle1!P20&amp;";"&amp;Tabelle1!Q20&amp;";"&amp;Tabelle1!R20&amp;";"&amp;Tabelle1!S20&amp;";"&amp;Tabelle1!T20&amp;";"&amp;Tabelle1!U20&amp;";"&amp;Tabelle1!V20&amp;";"&amp;Tabelle1!W20&amp;";"&amp;Tabelle1!X20&amp;";"&amp;Tabelle1!Y20&amp;";"&amp;Tabelle1!Z20&amp;";"&amp;Tabelle1!AA20&amp;";"&amp;Tabelle1!AB20&amp;";"&amp;Tabelle1!AC20&amp;";"&amp;Tabelle1!AD20&amp;";"&amp;Tabelle1!AE20&amp;";"&amp;Tabelle1!AF20&amp;";"&amp;Tabelle1!AG20&amp;";"&amp;Tabelle1!AH20&amp;";"&amp;Tabelle1!AI20&amp;";"&amp;Tabelle1!AJ20&amp;";"&amp;Tabelle1!AK20&amp;";"&amp;Tabelle1!AL20&amp;";"&amp;Tabelle1!AM20&amp;";"&amp;Tabelle1!AN20&amp;""</f>
        <v>Kleinanleger;boersengehandelte Fonds;----;Wolfgang Steubing AG;39120043LUI1WJS8IX30;47,26;83,1;----;----;100;Lang &amp; Schwarz AG;529900HL5OONWEV0CY34;38,73;9,15;----;----;100;Commerzbank AG;851WYGNLUQLFZBSYGB56;14,01;7,75;----;----;100;----;;----;----;----;----;----;----;;----;----;----;----;----</v>
      </c>
    </row>
    <row r="21" spans="1:1" x14ac:dyDescent="0.2">
      <c r="A21" t="str">
        <f>Tabelle1!C21&amp;";"&amp;Tabelle1!D21&amp;";"&amp;Tabelle1!E21&amp;";"&amp;Tabelle1!F21&amp;";"&amp;Tabelle1!G21&amp;";"&amp;Tabelle1!H21&amp;";"&amp;Tabelle1!I21&amp;";"&amp;Tabelle1!J21&amp;";"&amp;Tabelle1!K21&amp;";"&amp;Tabelle1!L21&amp;";"&amp;Tabelle1!M21&amp;";"&amp;Tabelle1!N21&amp;";"&amp;Tabelle1!O21&amp;";"&amp;Tabelle1!P21&amp;";"&amp;Tabelle1!Q21&amp;";"&amp;Tabelle1!R21&amp;";"&amp;Tabelle1!S21&amp;";"&amp;Tabelle1!T21&amp;";"&amp;Tabelle1!U21&amp;";"&amp;Tabelle1!V21&amp;";"&amp;Tabelle1!W21&amp;";"&amp;Tabelle1!X21&amp;";"&amp;Tabelle1!Y21&amp;";"&amp;Tabelle1!Z21&amp;";"&amp;Tabelle1!AA21&amp;";"&amp;Tabelle1!AB21&amp;";"&amp;Tabelle1!AC21&amp;";"&amp;Tabelle1!AD21&amp;";"&amp;Tabelle1!AE21&amp;";"&amp;Tabelle1!AF21&amp;";"&amp;Tabelle1!AG21&amp;";"&amp;Tabelle1!AH21&amp;";"&amp;Tabelle1!AI21&amp;";"&amp;Tabelle1!AJ21&amp;";"&amp;Tabelle1!AK21&amp;";"&amp;Tabelle1!AL21&amp;";"&amp;Tabelle1!AM21&amp;";"&amp;Tabelle1!AN21&amp;""</f>
        <v>Kleinanleger;Emissionszert.;----;----;;----;----;----;----;----;----;;----;----;----;----;----;----;;----;----;----;----;----;----;;----;----;----;----;----;----;;----;----;----;----;----</v>
      </c>
    </row>
    <row r="22" spans="1:1" x14ac:dyDescent="0.2">
      <c r="A22" t="str">
        <f>Tabelle1!C22&amp;";"&amp;Tabelle1!D22&amp;";"&amp;Tabelle1!E22&amp;";"&amp;Tabelle1!F22&amp;";"&amp;Tabelle1!G22&amp;";"&amp;Tabelle1!H22&amp;";"&amp;Tabelle1!I22&amp;";"&amp;Tabelle1!J22&amp;";"&amp;Tabelle1!K22&amp;";"&amp;Tabelle1!L22&amp;";"&amp;Tabelle1!M22&amp;";"&amp;Tabelle1!N22&amp;";"&amp;Tabelle1!O22&amp;";"&amp;Tabelle1!P22&amp;";"&amp;Tabelle1!Q22&amp;";"&amp;Tabelle1!R22&amp;";"&amp;Tabelle1!S22&amp;";"&amp;Tabelle1!T22&amp;";"&amp;Tabelle1!U22&amp;";"&amp;Tabelle1!V22&amp;";"&amp;Tabelle1!W22&amp;";"&amp;Tabelle1!X22&amp;";"&amp;Tabelle1!Y22&amp;";"&amp;Tabelle1!Z22&amp;";"&amp;Tabelle1!AA22&amp;";"&amp;Tabelle1!AB22&amp;";"&amp;Tabelle1!AC22&amp;";"&amp;Tabelle1!AD22&amp;";"&amp;Tabelle1!AE22&amp;";"&amp;Tabelle1!AF22&amp;";"&amp;Tabelle1!AG22&amp;";"&amp;Tabelle1!AH22&amp;";"&amp;Tabelle1!AI22&amp;";"&amp;Tabelle1!AJ22&amp;";"&amp;Tabelle1!AK22&amp;";"&amp;Tabelle1!AL22&amp;";"&amp;Tabelle1!AM22&amp;";"&amp;Tabelle1!AN22&amp;""</f>
        <v>Kleinanleger;sonst. Instrumente;----;----;;----;----;----;----;----;----;;----;----;----;----;----;----;;----;----;----;----;----;----;;----;----;----;----;----;----;;----;----;----;----;----</v>
      </c>
    </row>
    <row r="23" spans="1:1" x14ac:dyDescent="0.2">
      <c r="A23" t="str">
        <f>Tabelle1!C23&amp;";"&amp;Tabelle1!D23&amp;";"&amp;Tabelle1!E23&amp;";"&amp;Tabelle1!F23&amp;";"&amp;Tabelle1!G23&amp;";"&amp;Tabelle1!H23&amp;";"&amp;Tabelle1!I23&amp;";"&amp;Tabelle1!J23&amp;";"&amp;Tabelle1!K23&amp;";"&amp;Tabelle1!L23&amp;";"&amp;Tabelle1!M23&amp;";"&amp;Tabelle1!N23&amp;";"&amp;Tabelle1!O23&amp;";"&amp;Tabelle1!P23&amp;";"&amp;Tabelle1!Q23&amp;";"&amp;Tabelle1!R23&amp;";"&amp;Tabelle1!S23&amp;";"&amp;Tabelle1!T23&amp;";"&amp;Tabelle1!U23&amp;";"&amp;Tabelle1!V23&amp;";"&amp;Tabelle1!W23&amp;";"&amp;Tabelle1!X23&amp;";"&amp;Tabelle1!Y23&amp;";"&amp;Tabelle1!Z23&amp;";"&amp;Tabelle1!AA23&amp;";"&amp;Tabelle1!AB23&amp;";"&amp;Tabelle1!AC23&amp;";"&amp;Tabelle1!AD23&amp;";"&amp;Tabelle1!AE23&amp;";"&amp;Tabelle1!AF23&amp;";"&amp;Tabelle1!AG23&amp;";"&amp;Tabelle1!AH23&amp;";"&amp;Tabelle1!AI23&amp;";"&amp;Tabelle1!AJ23&amp;";"&amp;Tabelle1!AK23&amp;";"&amp;Tabelle1!AL23&amp;";"&amp;Tabelle1!AM23&amp;";"&amp;Tabelle1!AN23&amp;""</f>
        <v>prof. Kunde;Eigenkapitalinstrumente;----;----;;----;----;----;----;----;----;;----;----;----;----;----;----;;----;----;----;----;----;----;;----;----;----;----;----;----;;----;----;----;----;----</v>
      </c>
    </row>
    <row r="24" spans="1:1" x14ac:dyDescent="0.2">
      <c r="A24" t="str">
        <f>Tabelle1!C24&amp;";"&amp;Tabelle1!D24&amp;";"&amp;Tabelle1!E24&amp;";"&amp;Tabelle1!F24&amp;";"&amp;Tabelle1!G24&amp;";"&amp;Tabelle1!H24&amp;";"&amp;Tabelle1!I24&amp;";"&amp;Tabelle1!J24&amp;";"&amp;Tabelle1!K24&amp;";"&amp;Tabelle1!L24&amp;";"&amp;Tabelle1!M24&amp;";"&amp;Tabelle1!N24&amp;";"&amp;Tabelle1!O24&amp;";"&amp;Tabelle1!P24&amp;";"&amp;Tabelle1!Q24&amp;";"&amp;Tabelle1!R24&amp;";"&amp;Tabelle1!S24&amp;";"&amp;Tabelle1!T24&amp;";"&amp;Tabelle1!U24&amp;";"&amp;Tabelle1!V24&amp;";"&amp;Tabelle1!W24&amp;";"&amp;Tabelle1!X24&amp;";"&amp;Tabelle1!Y24&amp;";"&amp;Tabelle1!Z24&amp;";"&amp;Tabelle1!AA24&amp;";"&amp;Tabelle1!AB24&amp;";"&amp;Tabelle1!AC24&amp;";"&amp;Tabelle1!AD24&amp;";"&amp;Tabelle1!AE24&amp;";"&amp;Tabelle1!AF24&amp;";"&amp;Tabelle1!AG24&amp;";"&amp;Tabelle1!AH24&amp;";"&amp;Tabelle1!AI24&amp;";"&amp;Tabelle1!AJ24&amp;";"&amp;Tabelle1!AK24&amp;";"&amp;Tabelle1!AL24&amp;";"&amp;Tabelle1!AM24&amp;";"&amp;Tabelle1!AN24&amp;""</f>
        <v>prof. Kunde;Schuldtitel;----;----;;----;----;----;----;----;----;;----;----;----;----;----;----;;----;----;----;----;----;----;;----;----;----;----;----;----;;----;----;----;----;----</v>
      </c>
    </row>
    <row r="25" spans="1:1" x14ac:dyDescent="0.2">
      <c r="A25" t="str">
        <f>Tabelle1!C25&amp;";"&amp;Tabelle1!D25&amp;";"&amp;Tabelle1!E25&amp;";"&amp;Tabelle1!F25&amp;";"&amp;Tabelle1!G25&amp;";"&amp;Tabelle1!H25&amp;";"&amp;Tabelle1!I25&amp;";"&amp;Tabelle1!J25&amp;";"&amp;Tabelle1!K25&amp;";"&amp;Tabelle1!L25&amp;";"&amp;Tabelle1!M25&amp;";"&amp;Tabelle1!N25&amp;";"&amp;Tabelle1!O25&amp;";"&amp;Tabelle1!P25&amp;";"&amp;Tabelle1!Q25&amp;";"&amp;Tabelle1!R25&amp;";"&amp;Tabelle1!S25&amp;";"&amp;Tabelle1!T25&amp;";"&amp;Tabelle1!U25&amp;";"&amp;Tabelle1!V25&amp;";"&amp;Tabelle1!W25&amp;";"&amp;Tabelle1!X25&amp;";"&amp;Tabelle1!Y25&amp;";"&amp;Tabelle1!Z25&amp;";"&amp;Tabelle1!AA25&amp;";"&amp;Tabelle1!AB25&amp;";"&amp;Tabelle1!AC25&amp;";"&amp;Tabelle1!AD25&amp;";"&amp;Tabelle1!AE25&amp;";"&amp;Tabelle1!AF25&amp;";"&amp;Tabelle1!AG25&amp;";"&amp;Tabelle1!AH25&amp;";"&amp;Tabelle1!AI25&amp;";"&amp;Tabelle1!AJ25&amp;";"&amp;Tabelle1!AK25&amp;";"&amp;Tabelle1!AL25&amp;";"&amp;Tabelle1!AM25&amp;";"&amp;Tabelle1!AN25&amp;""</f>
        <v>prof. Kunde;Zinsd.: Term.u.Opt.;----;----;;----;----;----;----;----;----;;----;----;----;----;----;----;;----;----;----;----;----;----;;----;----;----;----;----;----;;----;----;----;----;----</v>
      </c>
    </row>
    <row r="26" spans="1:1" x14ac:dyDescent="0.2">
      <c r="A26" t="str">
        <f>Tabelle1!C26&amp;";"&amp;Tabelle1!D26&amp;";"&amp;Tabelle1!E26&amp;";"&amp;Tabelle1!F26&amp;";"&amp;Tabelle1!G26&amp;";"&amp;Tabelle1!H26&amp;";"&amp;Tabelle1!I26&amp;";"&amp;Tabelle1!J26&amp;";"&amp;Tabelle1!K26&amp;";"&amp;Tabelle1!L26&amp;";"&amp;Tabelle1!M26&amp;";"&amp;Tabelle1!N26&amp;";"&amp;Tabelle1!O26&amp;";"&amp;Tabelle1!P26&amp;";"&amp;Tabelle1!Q26&amp;";"&amp;Tabelle1!R26&amp;";"&amp;Tabelle1!S26&amp;";"&amp;Tabelle1!T26&amp;";"&amp;Tabelle1!U26&amp;";"&amp;Tabelle1!V26&amp;";"&amp;Tabelle1!W26&amp;";"&amp;Tabelle1!X26&amp;";"&amp;Tabelle1!Y26&amp;";"&amp;Tabelle1!Z26&amp;";"&amp;Tabelle1!AA26&amp;";"&amp;Tabelle1!AB26&amp;";"&amp;Tabelle1!AC26&amp;";"&amp;Tabelle1!AD26&amp;";"&amp;Tabelle1!AE26&amp;";"&amp;Tabelle1!AF26&amp;";"&amp;Tabelle1!AG26&amp;";"&amp;Tabelle1!AH26&amp;";"&amp;Tabelle1!AI26&amp;";"&amp;Tabelle1!AJ26&amp;";"&amp;Tabelle1!AK26&amp;";"&amp;Tabelle1!AL26&amp;";"&amp;Tabelle1!AM26&amp;";"&amp;Tabelle1!AN26&amp;""</f>
        <v>prof. Kunde;Zinsd.: Swaps u.s.;----;----;;----;----;----;----;----;----;;----;----;----;----;----;----;;----;----;----;----;----;----;;----;----;----;----;----;----;;----;----;----;----;----</v>
      </c>
    </row>
    <row r="27" spans="1:1" x14ac:dyDescent="0.2">
      <c r="A27" t="str">
        <f>Tabelle1!C27&amp;";"&amp;Tabelle1!D27&amp;";"&amp;Tabelle1!E27&amp;";"&amp;Tabelle1!F27&amp;";"&amp;Tabelle1!G27&amp;";"&amp;Tabelle1!H27&amp;";"&amp;Tabelle1!I27&amp;";"&amp;Tabelle1!J27&amp;";"&amp;Tabelle1!K27&amp;";"&amp;Tabelle1!L27&amp;";"&amp;Tabelle1!M27&amp;";"&amp;Tabelle1!N27&amp;";"&amp;Tabelle1!O27&amp;";"&amp;Tabelle1!P27&amp;";"&amp;Tabelle1!Q27&amp;";"&amp;Tabelle1!R27&amp;";"&amp;Tabelle1!S27&amp;";"&amp;Tabelle1!T27&amp;";"&amp;Tabelle1!U27&amp;";"&amp;Tabelle1!V27&amp;";"&amp;Tabelle1!W27&amp;";"&amp;Tabelle1!X27&amp;";"&amp;Tabelle1!Y27&amp;";"&amp;Tabelle1!Z27&amp;";"&amp;Tabelle1!AA27&amp;";"&amp;Tabelle1!AB27&amp;";"&amp;Tabelle1!AC27&amp;";"&amp;Tabelle1!AD27&amp;";"&amp;Tabelle1!AE27&amp;";"&amp;Tabelle1!AF27&amp;";"&amp;Tabelle1!AG27&amp;";"&amp;Tabelle1!AH27&amp;";"&amp;Tabelle1!AI27&amp;";"&amp;Tabelle1!AJ27&amp;";"&amp;Tabelle1!AK27&amp;";"&amp;Tabelle1!AL27&amp;";"&amp;Tabelle1!AM27&amp;";"&amp;Tabelle1!AN27&amp;""</f>
        <v>prof. Kunde;Kreditd.: Term.u.Opt.;----;----;;----;----;----;----;----;----;;----;----;----;----;----;----;;----;----;----;----;----;----;;----;----;----;----;----;----;;----;----;----;----;----</v>
      </c>
    </row>
    <row r="28" spans="1:1" x14ac:dyDescent="0.2">
      <c r="A28" t="str">
        <f>Tabelle1!C28&amp;";"&amp;Tabelle1!D28&amp;";"&amp;Tabelle1!E28&amp;";"&amp;Tabelle1!F28&amp;";"&amp;Tabelle1!G28&amp;";"&amp;Tabelle1!H28&amp;";"&amp;Tabelle1!I28&amp;";"&amp;Tabelle1!J28&amp;";"&amp;Tabelle1!K28&amp;";"&amp;Tabelle1!L28&amp;";"&amp;Tabelle1!M28&amp;";"&amp;Tabelle1!N28&amp;";"&amp;Tabelle1!O28&amp;";"&amp;Tabelle1!P28&amp;";"&amp;Tabelle1!Q28&amp;";"&amp;Tabelle1!R28&amp;";"&amp;Tabelle1!S28&amp;";"&amp;Tabelle1!T28&amp;";"&amp;Tabelle1!U28&amp;";"&amp;Tabelle1!V28&amp;";"&amp;Tabelle1!W28&amp;";"&amp;Tabelle1!X28&amp;";"&amp;Tabelle1!Y28&amp;";"&amp;Tabelle1!Z28&amp;";"&amp;Tabelle1!AA28&amp;";"&amp;Tabelle1!AB28&amp;";"&amp;Tabelle1!AC28&amp;";"&amp;Tabelle1!AD28&amp;";"&amp;Tabelle1!AE28&amp;";"&amp;Tabelle1!AF28&amp;";"&amp;Tabelle1!AG28&amp;";"&amp;Tabelle1!AH28&amp;";"&amp;Tabelle1!AI28&amp;";"&amp;Tabelle1!AJ28&amp;";"&amp;Tabelle1!AK28&amp;";"&amp;Tabelle1!AL28&amp;";"&amp;Tabelle1!AM28&amp;";"&amp;Tabelle1!AN28&amp;""</f>
        <v>prof. Kunde;Kreditd.: son. Kreditd.;----;----;;----;----;----;----;----;----;;----;----;----;----;----;----;;----;----;----;----;----;----;;----;----;----;----;----;----;;----;----;----;----;----</v>
      </c>
    </row>
    <row r="29" spans="1:1" x14ac:dyDescent="0.2">
      <c r="A29" t="str">
        <f>Tabelle1!C29&amp;";"&amp;Tabelle1!D29&amp;";"&amp;Tabelle1!E29&amp;";"&amp;Tabelle1!F29&amp;";"&amp;Tabelle1!G29&amp;";"&amp;Tabelle1!H29&amp;";"&amp;Tabelle1!I29&amp;";"&amp;Tabelle1!J29&amp;";"&amp;Tabelle1!K29&amp;";"&amp;Tabelle1!L29&amp;";"&amp;Tabelle1!M29&amp;";"&amp;Tabelle1!N29&amp;";"&amp;Tabelle1!O29&amp;";"&amp;Tabelle1!P29&amp;";"&amp;Tabelle1!Q29&amp;";"&amp;Tabelle1!R29&amp;";"&amp;Tabelle1!S29&amp;";"&amp;Tabelle1!T29&amp;";"&amp;Tabelle1!U29&amp;";"&amp;Tabelle1!V29&amp;";"&amp;Tabelle1!W29&amp;";"&amp;Tabelle1!X29&amp;";"&amp;Tabelle1!Y29&amp;";"&amp;Tabelle1!Z29&amp;";"&amp;Tabelle1!AA29&amp;";"&amp;Tabelle1!AB29&amp;";"&amp;Tabelle1!AC29&amp;";"&amp;Tabelle1!AD29&amp;";"&amp;Tabelle1!AE29&amp;";"&amp;Tabelle1!AF29&amp;";"&amp;Tabelle1!AG29&amp;";"&amp;Tabelle1!AH29&amp;";"&amp;Tabelle1!AI29&amp;";"&amp;Tabelle1!AJ29&amp;";"&amp;Tabelle1!AK29&amp;";"&amp;Tabelle1!AL29&amp;";"&amp;Tabelle1!AM29&amp;";"&amp;Tabelle1!AN29&amp;""</f>
        <v>prof. Kunde;Waehr.d.: Term.u.Opt.;----;----;;----;----;----;----;----;----;;----;----;----;----;----;----;;----;----;----;----;----;----;;----;----;----;----;----;----;;----;----;----;----;----</v>
      </c>
    </row>
    <row r="30" spans="1:1" x14ac:dyDescent="0.2">
      <c r="A30" t="str">
        <f>Tabelle1!C30&amp;";"&amp;Tabelle1!D30&amp;";"&amp;Tabelle1!E30&amp;";"&amp;Tabelle1!F30&amp;";"&amp;Tabelle1!G30&amp;";"&amp;Tabelle1!H30&amp;";"&amp;Tabelle1!I30&amp;";"&amp;Tabelle1!J30&amp;";"&amp;Tabelle1!K30&amp;";"&amp;Tabelle1!L30&amp;";"&amp;Tabelle1!M30&amp;";"&amp;Tabelle1!N30&amp;";"&amp;Tabelle1!O30&amp;";"&amp;Tabelle1!P30&amp;";"&amp;Tabelle1!Q30&amp;";"&amp;Tabelle1!R30&amp;";"&amp;Tabelle1!S30&amp;";"&amp;Tabelle1!T30&amp;";"&amp;Tabelle1!U30&amp;";"&amp;Tabelle1!V30&amp;";"&amp;Tabelle1!W30&amp;";"&amp;Tabelle1!X30&amp;";"&amp;Tabelle1!Y30&amp;";"&amp;Tabelle1!Z30&amp;";"&amp;Tabelle1!AA30&amp;";"&amp;Tabelle1!AB30&amp;";"&amp;Tabelle1!AC30&amp;";"&amp;Tabelle1!AD30&amp;";"&amp;Tabelle1!AE30&amp;";"&amp;Tabelle1!AF30&amp;";"&amp;Tabelle1!AG30&amp;";"&amp;Tabelle1!AH30&amp;";"&amp;Tabelle1!AI30&amp;";"&amp;Tabelle1!AJ30&amp;";"&amp;Tabelle1!AK30&amp;";"&amp;Tabelle1!AL30&amp;";"&amp;Tabelle1!AM30&amp;";"&amp;Tabelle1!AN30&amp;""</f>
        <v>prof. Kunde;Waehr.d.: Swaps u.s.;----;----;;----;----;----;----;----;----;;----;----;----;----;----;----;;----;----;----;----;----;----;;----;----;----;----;----;----;;----;----;----;----;----</v>
      </c>
    </row>
    <row r="31" spans="1:1" x14ac:dyDescent="0.2">
      <c r="A31" t="str">
        <f>Tabelle1!C31&amp;";"&amp;Tabelle1!D31&amp;";"&amp;Tabelle1!E31&amp;";"&amp;Tabelle1!F31&amp;";"&amp;Tabelle1!G31&amp;";"&amp;Tabelle1!H31&amp;";"&amp;Tabelle1!I31&amp;";"&amp;Tabelle1!J31&amp;";"&amp;Tabelle1!K31&amp;";"&amp;Tabelle1!L31&amp;";"&amp;Tabelle1!M31&amp;";"&amp;Tabelle1!N31&amp;";"&amp;Tabelle1!O31&amp;";"&amp;Tabelle1!P31&amp;";"&amp;Tabelle1!Q31&amp;";"&amp;Tabelle1!R31&amp;";"&amp;Tabelle1!S31&amp;";"&amp;Tabelle1!T31&amp;";"&amp;Tabelle1!U31&amp;";"&amp;Tabelle1!V31&amp;";"&amp;Tabelle1!W31&amp;";"&amp;Tabelle1!X31&amp;";"&amp;Tabelle1!Y31&amp;";"&amp;Tabelle1!Z31&amp;";"&amp;Tabelle1!AA31&amp;";"&amp;Tabelle1!AB31&amp;";"&amp;Tabelle1!AC31&amp;";"&amp;Tabelle1!AD31&amp;";"&amp;Tabelle1!AE31&amp;";"&amp;Tabelle1!AF31&amp;";"&amp;Tabelle1!AG31&amp;";"&amp;Tabelle1!AH31&amp;";"&amp;Tabelle1!AI31&amp;";"&amp;Tabelle1!AJ31&amp;";"&amp;Tabelle1!AK31&amp;";"&amp;Tabelle1!AL31&amp;";"&amp;Tabelle1!AM31&amp;";"&amp;Tabelle1!AN31&amp;""</f>
        <v>prof. Kunde;Strukt. Finanzp.;----;----;;----;----;----;----;----;----;;----;----;----;----;----;----;;----;----;----;----;----;----;;----;----;----;----;----;----;;----;----;----;----;----</v>
      </c>
    </row>
    <row r="32" spans="1:1" x14ac:dyDescent="0.2">
      <c r="A32" t="str">
        <f>Tabelle1!C32&amp;";"&amp;Tabelle1!D32&amp;";"&amp;Tabelle1!E32&amp;";"&amp;Tabelle1!F32&amp;";"&amp;Tabelle1!G32&amp;";"&amp;Tabelle1!H32&amp;";"&amp;Tabelle1!I32&amp;";"&amp;Tabelle1!J32&amp;";"&amp;Tabelle1!K32&amp;";"&amp;Tabelle1!L32&amp;";"&amp;Tabelle1!M32&amp;";"&amp;Tabelle1!N32&amp;";"&amp;Tabelle1!O32&amp;";"&amp;Tabelle1!P32&amp;";"&amp;Tabelle1!Q32&amp;";"&amp;Tabelle1!R32&amp;";"&amp;Tabelle1!S32&amp;";"&amp;Tabelle1!T32&amp;";"&amp;Tabelle1!U32&amp;";"&amp;Tabelle1!V32&amp;";"&amp;Tabelle1!W32&amp;";"&amp;Tabelle1!X32&amp;";"&amp;Tabelle1!Y32&amp;";"&amp;Tabelle1!Z32&amp;";"&amp;Tabelle1!AA32&amp;";"&amp;Tabelle1!AB32&amp;";"&amp;Tabelle1!AC32&amp;";"&amp;Tabelle1!AD32&amp;";"&amp;Tabelle1!AE32&amp;";"&amp;Tabelle1!AF32&amp;";"&amp;Tabelle1!AG32&amp;";"&amp;Tabelle1!AH32&amp;";"&amp;Tabelle1!AI32&amp;";"&amp;Tabelle1!AJ32&amp;";"&amp;Tabelle1!AK32&amp;";"&amp;Tabelle1!AL32&amp;";"&amp;Tabelle1!AM32&amp;";"&amp;Tabelle1!AN32&amp;""</f>
        <v>prof. Kunde;Aktiend.: Term.u.Opt.;----;----;;----;----;----;----;----;----;;----;----;----;----;----;----;;----;----;----;----;----;----;;----;----;----;----;----;----;;----;----;----;----;----</v>
      </c>
    </row>
    <row r="33" spans="1:1" x14ac:dyDescent="0.2">
      <c r="A33" t="str">
        <f>Tabelle1!C33&amp;";"&amp;Tabelle1!D33&amp;";"&amp;Tabelle1!E33&amp;";"&amp;Tabelle1!F33&amp;";"&amp;Tabelle1!G33&amp;";"&amp;Tabelle1!H33&amp;";"&amp;Tabelle1!I33&amp;";"&amp;Tabelle1!J33&amp;";"&amp;Tabelle1!K33&amp;";"&amp;Tabelle1!L33&amp;";"&amp;Tabelle1!M33&amp;";"&amp;Tabelle1!N33&amp;";"&amp;Tabelle1!O33&amp;";"&amp;Tabelle1!P33&amp;";"&amp;Tabelle1!Q33&amp;";"&amp;Tabelle1!R33&amp;";"&amp;Tabelle1!S33&amp;";"&amp;Tabelle1!T33&amp;";"&amp;Tabelle1!U33&amp;";"&amp;Tabelle1!V33&amp;";"&amp;Tabelle1!W33&amp;";"&amp;Tabelle1!X33&amp;";"&amp;Tabelle1!Y33&amp;";"&amp;Tabelle1!Z33&amp;";"&amp;Tabelle1!AA33&amp;";"&amp;Tabelle1!AB33&amp;";"&amp;Tabelle1!AC33&amp;";"&amp;Tabelle1!AD33&amp;";"&amp;Tabelle1!AE33&amp;";"&amp;Tabelle1!AF33&amp;";"&amp;Tabelle1!AG33&amp;";"&amp;Tabelle1!AH33&amp;";"&amp;Tabelle1!AI33&amp;";"&amp;Tabelle1!AJ33&amp;";"&amp;Tabelle1!AK33&amp;";"&amp;Tabelle1!AL33&amp;";"&amp;Tabelle1!AM33&amp;";"&amp;Tabelle1!AN33&amp;""</f>
        <v>prof. Kunde;Aktiend.: Swaps u.s.;----;----;;----;----;----;----;----;----;;----;----;----;----;----;----;;----;----;----;----;----;----;;----;----;----;----;----;----;;----;----;----;----;----</v>
      </c>
    </row>
    <row r="34" spans="1:1" x14ac:dyDescent="0.2">
      <c r="A34" t="str">
        <f>Tabelle1!C34&amp;";"&amp;Tabelle1!D34&amp;";"&amp;Tabelle1!E34&amp;";"&amp;Tabelle1!F34&amp;";"&amp;Tabelle1!G34&amp;";"&amp;Tabelle1!H34&amp;";"&amp;Tabelle1!I34&amp;";"&amp;Tabelle1!J34&amp;";"&amp;Tabelle1!K34&amp;";"&amp;Tabelle1!L34&amp;";"&amp;Tabelle1!M34&amp;";"&amp;Tabelle1!N34&amp;";"&amp;Tabelle1!O34&amp;";"&amp;Tabelle1!P34&amp;";"&amp;Tabelle1!Q34&amp;";"&amp;Tabelle1!R34&amp;";"&amp;Tabelle1!S34&amp;";"&amp;Tabelle1!T34&amp;";"&amp;Tabelle1!U34&amp;";"&amp;Tabelle1!V34&amp;";"&amp;Tabelle1!W34&amp;";"&amp;Tabelle1!X34&amp;";"&amp;Tabelle1!Y34&amp;";"&amp;Tabelle1!Z34&amp;";"&amp;Tabelle1!AA34&amp;";"&amp;Tabelle1!AB34&amp;";"&amp;Tabelle1!AC34&amp;";"&amp;Tabelle1!AD34&amp;";"&amp;Tabelle1!AE34&amp;";"&amp;Tabelle1!AF34&amp;";"&amp;Tabelle1!AG34&amp;";"&amp;Tabelle1!AH34&amp;";"&amp;Tabelle1!AI34&amp;";"&amp;Tabelle1!AJ34&amp;";"&amp;Tabelle1!AK34&amp;";"&amp;Tabelle1!AL34&amp;";"&amp;Tabelle1!AM34&amp;";"&amp;Tabelle1!AN34&amp;""</f>
        <v>prof. Kunde;verb. D.: Opt.u.Zert.;----;----;;----;----;----;----;----;----;;----;----;----;----;----;----;;----;----;----;----;----;----;;----;----;----;----;----;----;;----;----;----;----;----</v>
      </c>
    </row>
    <row r="35" spans="1:1" x14ac:dyDescent="0.2">
      <c r="A35" t="str">
        <f>Tabelle1!C35&amp;";"&amp;Tabelle1!D35&amp;";"&amp;Tabelle1!E35&amp;";"&amp;Tabelle1!F35&amp;";"&amp;Tabelle1!G35&amp;";"&amp;Tabelle1!H35&amp;";"&amp;Tabelle1!I35&amp;";"&amp;Tabelle1!J35&amp;";"&amp;Tabelle1!K35&amp;";"&amp;Tabelle1!L35&amp;";"&amp;Tabelle1!M35&amp;";"&amp;Tabelle1!N35&amp;";"&amp;Tabelle1!O35&amp;";"&amp;Tabelle1!P35&amp;";"&amp;Tabelle1!Q35&amp;";"&amp;Tabelle1!R35&amp;";"&amp;Tabelle1!S35&amp;";"&amp;Tabelle1!T35&amp;";"&amp;Tabelle1!U35&amp;";"&amp;Tabelle1!V35&amp;";"&amp;Tabelle1!W35&amp;";"&amp;Tabelle1!X35&amp;";"&amp;Tabelle1!Y35&amp;";"&amp;Tabelle1!Z35&amp;";"&amp;Tabelle1!AA35&amp;";"&amp;Tabelle1!AB35&amp;";"&amp;Tabelle1!AC35&amp;";"&amp;Tabelle1!AD35&amp;";"&amp;Tabelle1!AE35&amp;";"&amp;Tabelle1!AF35&amp;";"&amp;Tabelle1!AG35&amp;";"&amp;Tabelle1!AH35&amp;";"&amp;Tabelle1!AI35&amp;";"&amp;Tabelle1!AJ35&amp;";"&amp;Tabelle1!AK35&amp;";"&amp;Tabelle1!AL35&amp;";"&amp;Tabelle1!AM35&amp;";"&amp;Tabelle1!AN35&amp;""</f>
        <v>prof. Kunde;verb. D.: son.ver.D.;----;----;;----;----;----;----;----;----;;----;----;----;----;----;----;;----;----;----;----;----;----;;----;----;----;----;----;----;;----;----;----;----;----</v>
      </c>
    </row>
    <row r="36" spans="1:1" x14ac:dyDescent="0.2">
      <c r="A36" t="str">
        <f>Tabelle1!C36&amp;";"&amp;Tabelle1!D36&amp;";"&amp;Tabelle1!E36&amp;";"&amp;Tabelle1!F36&amp;";"&amp;Tabelle1!G36&amp;";"&amp;Tabelle1!H36&amp;";"&amp;Tabelle1!I36&amp;";"&amp;Tabelle1!J36&amp;";"&amp;Tabelle1!K36&amp;";"&amp;Tabelle1!L36&amp;";"&amp;Tabelle1!M36&amp;";"&amp;Tabelle1!N36&amp;";"&amp;Tabelle1!O36&amp;";"&amp;Tabelle1!P36&amp;";"&amp;Tabelle1!Q36&amp;";"&amp;Tabelle1!R36&amp;";"&amp;Tabelle1!S36&amp;";"&amp;Tabelle1!T36&amp;";"&amp;Tabelle1!U36&amp;";"&amp;Tabelle1!V36&amp;";"&amp;Tabelle1!W36&amp;";"&amp;Tabelle1!X36&amp;";"&amp;Tabelle1!Y36&amp;";"&amp;Tabelle1!Z36&amp;";"&amp;Tabelle1!AA36&amp;";"&amp;Tabelle1!AB36&amp;";"&amp;Tabelle1!AC36&amp;";"&amp;Tabelle1!AD36&amp;";"&amp;Tabelle1!AE36&amp;";"&amp;Tabelle1!AF36&amp;";"&amp;Tabelle1!AG36&amp;";"&amp;Tabelle1!AH36&amp;";"&amp;Tabelle1!AI36&amp;";"&amp;Tabelle1!AJ36&amp;";"&amp;Tabelle1!AK36&amp;";"&amp;Tabelle1!AL36&amp;";"&amp;Tabelle1!AM36&amp;";"&amp;Tabelle1!AN36&amp;""</f>
        <v>prof. Kunde;Roh.d.: Term.u.Opt.;----;----;;----;----;----;----;----;----;;----;----;----;----;----;----;;----;----;----;----;----;----;;----;----;----;----;----;----;;----;----;----;----;----</v>
      </c>
    </row>
    <row r="37" spans="1:1" x14ac:dyDescent="0.2">
      <c r="A37" t="str">
        <f>Tabelle1!C37&amp;";"&amp;Tabelle1!D37&amp;";"&amp;Tabelle1!E37&amp;";"&amp;Tabelle1!F37&amp;";"&amp;Tabelle1!G37&amp;";"&amp;Tabelle1!H37&amp;";"&amp;Tabelle1!I37&amp;";"&amp;Tabelle1!J37&amp;";"&amp;Tabelle1!K37&amp;";"&amp;Tabelle1!L37&amp;";"&amp;Tabelle1!M37&amp;";"&amp;Tabelle1!N37&amp;";"&amp;Tabelle1!O37&amp;";"&amp;Tabelle1!P37&amp;";"&amp;Tabelle1!Q37&amp;";"&amp;Tabelle1!R37&amp;";"&amp;Tabelle1!S37&amp;";"&amp;Tabelle1!T37&amp;";"&amp;Tabelle1!U37&amp;";"&amp;Tabelle1!V37&amp;";"&amp;Tabelle1!W37&amp;";"&amp;Tabelle1!X37&amp;";"&amp;Tabelle1!Y37&amp;";"&amp;Tabelle1!Z37&amp;";"&amp;Tabelle1!AA37&amp;";"&amp;Tabelle1!AB37&amp;";"&amp;Tabelle1!AC37&amp;";"&amp;Tabelle1!AD37&amp;";"&amp;Tabelle1!AE37&amp;";"&amp;Tabelle1!AF37&amp;";"&amp;Tabelle1!AG37&amp;";"&amp;Tabelle1!AH37&amp;";"&amp;Tabelle1!AI37&amp;";"&amp;Tabelle1!AJ37&amp;";"&amp;Tabelle1!AK37&amp;";"&amp;Tabelle1!AL37&amp;";"&amp;Tabelle1!AM37&amp;";"&amp;Tabelle1!AN37&amp;""</f>
        <v>prof. Kunde;Roh.d.: son. Rohstoffd.;----;----;;----;----;----;----;----;----;;----;----;----;----;----;----;;----;----;----;----;----;----;;----;----;----;----;----;----;;----;----;----;----;----</v>
      </c>
    </row>
    <row r="38" spans="1:1" x14ac:dyDescent="0.2">
      <c r="A38" t="str">
        <f>Tabelle1!C38&amp;";"&amp;Tabelle1!D38&amp;";"&amp;Tabelle1!E38&amp;";"&amp;Tabelle1!F38&amp;";"&amp;Tabelle1!G38&amp;";"&amp;Tabelle1!H38&amp;";"&amp;Tabelle1!I38&amp;";"&amp;Tabelle1!J38&amp;";"&amp;Tabelle1!K38&amp;";"&amp;Tabelle1!L38&amp;";"&amp;Tabelle1!M38&amp;";"&amp;Tabelle1!N38&amp;";"&amp;Tabelle1!O38&amp;";"&amp;Tabelle1!P38&amp;";"&amp;Tabelle1!Q38&amp;";"&amp;Tabelle1!R38&amp;";"&amp;Tabelle1!S38&amp;";"&amp;Tabelle1!T38&amp;";"&amp;Tabelle1!U38&amp;";"&amp;Tabelle1!V38&amp;";"&amp;Tabelle1!W38&amp;";"&amp;Tabelle1!X38&amp;";"&amp;Tabelle1!Y38&amp;";"&amp;Tabelle1!Z38&amp;";"&amp;Tabelle1!AA38&amp;";"&amp;Tabelle1!AB38&amp;";"&amp;Tabelle1!AC38&amp;";"&amp;Tabelle1!AD38&amp;";"&amp;Tabelle1!AE38&amp;";"&amp;Tabelle1!AF38&amp;";"&amp;Tabelle1!AG38&amp;";"&amp;Tabelle1!AH38&amp;";"&amp;Tabelle1!AI38&amp;";"&amp;Tabelle1!AJ38&amp;";"&amp;Tabelle1!AK38&amp;";"&amp;Tabelle1!AL38&amp;";"&amp;Tabelle1!AM38&amp;";"&amp;Tabelle1!AN38&amp;""</f>
        <v>prof. Kunde;Differenzgesch.;----;----;;----;----;----;----;----;----;;----;----;----;----;----;----;;----;----;----;----;----;----;;----;----;----;----;----;----;;----;----;----;----;----</v>
      </c>
    </row>
    <row r="39" spans="1:1" x14ac:dyDescent="0.2">
      <c r="A39" t="str">
        <f>Tabelle1!C39&amp;";"&amp;Tabelle1!D39&amp;";"&amp;Tabelle1!E39&amp;";"&amp;Tabelle1!F39&amp;";"&amp;Tabelle1!G39&amp;";"&amp;Tabelle1!H39&amp;";"&amp;Tabelle1!I39&amp;";"&amp;Tabelle1!J39&amp;";"&amp;Tabelle1!K39&amp;";"&amp;Tabelle1!L39&amp;";"&amp;Tabelle1!M39&amp;";"&amp;Tabelle1!N39&amp;";"&amp;Tabelle1!O39&amp;";"&amp;Tabelle1!P39&amp;";"&amp;Tabelle1!Q39&amp;";"&amp;Tabelle1!R39&amp;";"&amp;Tabelle1!S39&amp;";"&amp;Tabelle1!T39&amp;";"&amp;Tabelle1!U39&amp;";"&amp;Tabelle1!V39&amp;";"&amp;Tabelle1!W39&amp;";"&amp;Tabelle1!X39&amp;";"&amp;Tabelle1!Y39&amp;";"&amp;Tabelle1!Z39&amp;";"&amp;Tabelle1!AA39&amp;";"&amp;Tabelle1!AB39&amp;";"&amp;Tabelle1!AC39&amp;";"&amp;Tabelle1!AD39&amp;";"&amp;Tabelle1!AE39&amp;";"&amp;Tabelle1!AF39&amp;";"&amp;Tabelle1!AG39&amp;";"&amp;Tabelle1!AH39&amp;";"&amp;Tabelle1!AI39&amp;";"&amp;Tabelle1!AJ39&amp;";"&amp;Tabelle1!AK39&amp;";"&amp;Tabelle1!AL39&amp;";"&amp;Tabelle1!AM39&amp;";"&amp;Tabelle1!AN39&amp;""</f>
        <v>prof. Kunde;boersengehandelte Fonds;----;----;;----;----;----;----;----;----;;----;----;----;----;----;----;;----;----;----;----;----;----;;----;----;----;----;----;----;;----;----;----;----;----</v>
      </c>
    </row>
    <row r="40" spans="1:1" x14ac:dyDescent="0.2">
      <c r="A40" t="str">
        <f>Tabelle1!C40&amp;";"&amp;Tabelle1!D40&amp;";"&amp;Tabelle1!E40&amp;";"&amp;Tabelle1!F40&amp;";"&amp;Tabelle1!G40&amp;";"&amp;Tabelle1!H40&amp;";"&amp;Tabelle1!I40&amp;";"&amp;Tabelle1!J40&amp;";"&amp;Tabelle1!K40&amp;";"&amp;Tabelle1!L40&amp;";"&amp;Tabelle1!M40&amp;";"&amp;Tabelle1!N40&amp;";"&amp;Tabelle1!O40&amp;";"&amp;Tabelle1!P40&amp;";"&amp;Tabelle1!Q40&amp;";"&amp;Tabelle1!R40&amp;";"&amp;Tabelle1!S40&amp;";"&amp;Tabelle1!T40&amp;";"&amp;Tabelle1!U40&amp;";"&amp;Tabelle1!V40&amp;";"&amp;Tabelle1!W40&amp;";"&amp;Tabelle1!X40&amp;";"&amp;Tabelle1!Y40&amp;";"&amp;Tabelle1!Z40&amp;";"&amp;Tabelle1!AA40&amp;";"&amp;Tabelle1!AB40&amp;";"&amp;Tabelle1!AC40&amp;";"&amp;Tabelle1!AD40&amp;";"&amp;Tabelle1!AE40&amp;";"&amp;Tabelle1!AF40&amp;";"&amp;Tabelle1!AG40&amp;";"&amp;Tabelle1!AH40&amp;";"&amp;Tabelle1!AI40&amp;";"&amp;Tabelle1!AJ40&amp;";"&amp;Tabelle1!AK40&amp;";"&amp;Tabelle1!AL40&amp;";"&amp;Tabelle1!AM40&amp;";"&amp;Tabelle1!AN40&amp;""</f>
        <v>prof. Kunde;Emissionszert.;----;----;;----;----;----;----;----;----;;----;----;----;----;----;----;;----;----;----;----;----;----;;----;----;----;----;----;----;;----;----;----;----;----</v>
      </c>
    </row>
    <row r="41" spans="1:1" x14ac:dyDescent="0.2">
      <c r="A41" t="str">
        <f>Tabelle1!C41&amp;";"&amp;Tabelle1!D41&amp;";"&amp;Tabelle1!E41&amp;";"&amp;Tabelle1!F41&amp;";"&amp;Tabelle1!G41&amp;";"&amp;Tabelle1!H41&amp;";"&amp;Tabelle1!I41&amp;";"&amp;Tabelle1!J41&amp;";"&amp;Tabelle1!K41&amp;";"&amp;Tabelle1!L41&amp;";"&amp;Tabelle1!M41&amp;";"&amp;Tabelle1!N41&amp;";"&amp;Tabelle1!O41&amp;";"&amp;Tabelle1!P41&amp;";"&amp;Tabelle1!Q41&amp;";"&amp;Tabelle1!R41&amp;";"&amp;Tabelle1!S41&amp;";"&amp;Tabelle1!T41&amp;";"&amp;Tabelle1!U41&amp;";"&amp;Tabelle1!V41&amp;";"&amp;Tabelle1!W41&amp;";"&amp;Tabelle1!X41&amp;";"&amp;Tabelle1!Y41&amp;";"&amp;Tabelle1!Z41&amp;";"&amp;Tabelle1!AA41&amp;";"&amp;Tabelle1!AB41&amp;";"&amp;Tabelle1!AC41&amp;";"&amp;Tabelle1!AD41&amp;";"&amp;Tabelle1!AE41&amp;";"&amp;Tabelle1!AF41&amp;";"&amp;Tabelle1!AG41&amp;";"&amp;Tabelle1!AH41&amp;";"&amp;Tabelle1!AI41&amp;";"&amp;Tabelle1!AJ41&amp;";"&amp;Tabelle1!AK41&amp;";"&amp;Tabelle1!AL41&amp;";"&amp;Tabelle1!AM41&amp;";"&amp;Tabelle1!AN41&amp;""</f>
        <v>prof. Kunde;sonst. Instrumente;----;----;;----;----;----;----;----;----;;----;----;----;----;----;----;;----;----;----;----;----;----;;----;----;----;----;----;----;;----;----;----;----;----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Basis</vt:lpstr>
      <vt:lpstr>Top5 Maschine</vt:lpstr>
      <vt:lpstr>Tabelle1</vt:lpstr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Elfers, Thorsten</dc:creator>
  <cp:lastModifiedBy>Miseré, Sabine</cp:lastModifiedBy>
  <dcterms:created xsi:type="dcterms:W3CDTF">2018-05-22T12:28:27Z</dcterms:created>
  <dcterms:modified xsi:type="dcterms:W3CDTF">2018-07-03T14:56:57Z</dcterms:modified>
</cp:coreProperties>
</file>